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IR/Relatorio de Gestao/Planilha de Fundamentos/2026/01 - Janeiro/"/>
    </mc:Choice>
  </mc:AlternateContent>
  <xr:revisionPtr revIDLastSave="177" documentId="13_ncr:1_{D6243D31-964C-4C4D-8836-3CB04306949D}" xr6:coauthVersionLast="47" xr6:coauthVersionMax="47" xr10:uidLastSave="{10BB0065-717F-4AF1-9898-E6DE7C554F42}"/>
  <bookViews>
    <workbookView xWindow="-108" yWindow="-108" windowWidth="23256" windowHeight="12456" xr2:uid="{2667D5BE-4FEF-41F8-831E-977E6A82A6FC}"/>
  </bookViews>
  <sheets>
    <sheet name="Planilha de Fundamentos VGIR" sheetId="1" r:id="rId1"/>
    <sheet name="Cadastro" sheetId="2" state="hidden" r:id="rId2"/>
  </sheets>
  <externalReferences>
    <externalReference r:id="rId3"/>
    <externalReference r:id="rId4"/>
  </externalReferences>
  <definedNames>
    <definedName name="_xlnm._FilterDatabase" localSheetId="0" hidden="1">'Planilha de Fundamentos VGIR'!$A$5:$AC$62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_xlnm.Print_Area" localSheetId="0">'Planilha de Fundamentos VGIR'!$A$1:$Q$69</definedName>
    <definedName name="CARLA" hidden="1">#REF!</definedName>
    <definedName name="feriado">[1]Feriados!$A$2:$A$937</definedName>
    <definedName name="KKKKKK" hidden="1">#REF!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" i="1"/>
  <c r="G69" i="1"/>
  <c r="K69" i="1"/>
  <c r="AA6" i="1" l="1"/>
  <c r="F72" i="1"/>
  <c r="AA59" i="1"/>
  <c r="AA60" i="1"/>
  <c r="AA61" i="1"/>
  <c r="AA62" i="1"/>
  <c r="AA25" i="1" l="1"/>
  <c r="AA47" i="1" l="1"/>
  <c r="AA46" i="1"/>
  <c r="AA48" i="1"/>
  <c r="AA57" i="1" l="1"/>
  <c r="AA24" i="1"/>
  <c r="AA12" i="1"/>
  <c r="AA42" i="1"/>
  <c r="AA27" i="1"/>
  <c r="AA54" i="1"/>
  <c r="AA39" i="1"/>
  <c r="AA37" i="1" l="1"/>
  <c r="AA9" i="1"/>
  <c r="AA52" i="1"/>
  <c r="AA13" i="1"/>
  <c r="AA26" i="1"/>
  <c r="AA31" i="1"/>
  <c r="AA38" i="1"/>
  <c r="AA43" i="1"/>
  <c r="AA53" i="1"/>
  <c r="AA58" i="1"/>
  <c r="AA17" i="1"/>
  <c r="AA30" i="1"/>
  <c r="AA49" i="1"/>
  <c r="AA29" i="1"/>
  <c r="AA41" i="1"/>
  <c r="AA56" i="1"/>
  <c r="AA18" i="1"/>
  <c r="AA21" i="1"/>
  <c r="AA34" i="1"/>
  <c r="AA10" i="1"/>
  <c r="AA22" i="1"/>
  <c r="AA35" i="1"/>
  <c r="AA50" i="1"/>
  <c r="AA11" i="1"/>
  <c r="AA23" i="1"/>
  <c r="AA36" i="1"/>
  <c r="AA51" i="1"/>
  <c r="AA14" i="1"/>
  <c r="AA16" i="1"/>
  <c r="AA15" i="1"/>
  <c r="AA28" i="1"/>
  <c r="AA40" i="1"/>
  <c r="AA55" i="1"/>
  <c r="AA7" i="1"/>
  <c r="AA19" i="1"/>
  <c r="AA44" i="1"/>
  <c r="AA8" i="1"/>
  <c r="AA20" i="1"/>
  <c r="AA45" i="1"/>
  <c r="AA32" i="1"/>
  <c r="AA33" i="1"/>
  <c r="G68" i="1" l="1"/>
</calcChain>
</file>

<file path=xl/sharedStrings.xml><?xml version="1.0" encoding="utf-8"?>
<sst xmlns="http://schemas.openxmlformats.org/spreadsheetml/2006/main" count="1014" uniqueCount="253">
  <si>
    <t>Ativo</t>
  </si>
  <si>
    <t>Emissor</t>
  </si>
  <si>
    <t>Código Ativo</t>
  </si>
  <si>
    <t>Segmento</t>
  </si>
  <si>
    <t>Rating Independente</t>
  </si>
  <si>
    <t>Valor (R$)</t>
  </si>
  <si>
    <t>% PL</t>
  </si>
  <si>
    <t>Indexador</t>
  </si>
  <si>
    <t>Vencimento</t>
  </si>
  <si>
    <t>Duration (anos)</t>
  </si>
  <si>
    <t>Pagamento</t>
  </si>
  <si>
    <t>Razão de Garantia</t>
  </si>
  <si>
    <t>LTV</t>
  </si>
  <si>
    <t>Participação Consolidada VGI</t>
  </si>
  <si>
    <t>Emissão (400/476)</t>
  </si>
  <si>
    <t>ICVM 476</t>
  </si>
  <si>
    <t>ICVM 400</t>
  </si>
  <si>
    <t>Total de CRIs</t>
  </si>
  <si>
    <t>Caixa Bruto</t>
  </si>
  <si>
    <t>Rendimentos à Distribuir e Provisões</t>
  </si>
  <si>
    <t>Caixa Líquido</t>
  </si>
  <si>
    <t>Patrimônio Líquido</t>
  </si>
  <si>
    <t>QTD VGHF</t>
  </si>
  <si>
    <t>QTD OUTROS FUNDOS VGI</t>
  </si>
  <si>
    <t>Total da Emissão</t>
  </si>
  <si>
    <t>Total Integralizado</t>
  </si>
  <si>
    <t>Cupom</t>
  </si>
  <si>
    <t>CRI Helbor 22E</t>
  </si>
  <si>
    <t xml:space="preserve">Habitasec </t>
  </si>
  <si>
    <t>22L1013767</t>
  </si>
  <si>
    <t>Residencial</t>
  </si>
  <si>
    <t>na</t>
  </si>
  <si>
    <t>CDI +</t>
  </si>
  <si>
    <t>mensal</t>
  </si>
  <si>
    <t>CRI Helbor 7E1S</t>
  </si>
  <si>
    <t>22E1211649</t>
  </si>
  <si>
    <t>True Sec</t>
  </si>
  <si>
    <t>22D0836679</t>
  </si>
  <si>
    <t>Opea Sec</t>
  </si>
  <si>
    <t>22K1684666</t>
  </si>
  <si>
    <t>CRI Oscar Freire 50S</t>
  </si>
  <si>
    <t>Província</t>
  </si>
  <si>
    <t>21L0002653</t>
  </si>
  <si>
    <t>CRI AMF Saúde 2</t>
  </si>
  <si>
    <t>22B0512752</t>
  </si>
  <si>
    <t>CRI HM Engenharia 366S</t>
  </si>
  <si>
    <t>21F1076974</t>
  </si>
  <si>
    <t>CRI Delfim Moreira 23S</t>
  </si>
  <si>
    <t>20J0764341</t>
  </si>
  <si>
    <t>CRI Via Sul</t>
  </si>
  <si>
    <t>22E1313665</t>
  </si>
  <si>
    <t>CRI Augusta 1S</t>
  </si>
  <si>
    <t>22H1318883</t>
  </si>
  <si>
    <t>22L0179634</t>
  </si>
  <si>
    <t>Vert Sec</t>
  </si>
  <si>
    <t>IPCA +</t>
  </si>
  <si>
    <t>CRI GFSA 2S</t>
  </si>
  <si>
    <t>22H1319855</t>
  </si>
  <si>
    <t>CRI Iperoig</t>
  </si>
  <si>
    <t>21F0950399</t>
  </si>
  <si>
    <t>CRI Alfa Realty</t>
  </si>
  <si>
    <t>20D0892140</t>
  </si>
  <si>
    <t>CRI Helbor 440S</t>
  </si>
  <si>
    <t>Virgo</t>
  </si>
  <si>
    <t>22A0788605</t>
  </si>
  <si>
    <t>CRI Vino</t>
  </si>
  <si>
    <t>22K1377349</t>
  </si>
  <si>
    <t>Escritório</t>
  </si>
  <si>
    <t xml:space="preserve">CRI MF7 </t>
  </si>
  <si>
    <t>22J1021044</t>
  </si>
  <si>
    <t>CRI CH</t>
  </si>
  <si>
    <t>22J0264219</t>
  </si>
  <si>
    <t>22D0847833</t>
  </si>
  <si>
    <t xml:space="preserve">CRI Enplan 1S </t>
  </si>
  <si>
    <t>22J0070436</t>
  </si>
  <si>
    <t>CRI Helbor 255S</t>
  </si>
  <si>
    <t>20C1008009</t>
  </si>
  <si>
    <t>CRI MLG Brooklin</t>
  </si>
  <si>
    <t>21F0950239</t>
  </si>
  <si>
    <t>22C0927973</t>
  </si>
  <si>
    <t>CRI Gafisa 306S</t>
  </si>
  <si>
    <t>21L0729728</t>
  </si>
  <si>
    <t>CRI Gafisa 307S</t>
  </si>
  <si>
    <t>21L0729731</t>
  </si>
  <si>
    <t>CRI RNI 31S</t>
  </si>
  <si>
    <t>Nova Sec</t>
  </si>
  <si>
    <t>19B0177968</t>
  </si>
  <si>
    <t xml:space="preserve">CRI Enplan 2S </t>
  </si>
  <si>
    <t>22J0123615</t>
  </si>
  <si>
    <t>CRI General Shopping</t>
  </si>
  <si>
    <t>20G0800227</t>
  </si>
  <si>
    <t>Shopping</t>
  </si>
  <si>
    <t>CRI Inter 464S</t>
  </si>
  <si>
    <t>22A0883092</t>
  </si>
  <si>
    <t>CRI RNI 27S</t>
  </si>
  <si>
    <t>18D0698877</t>
  </si>
  <si>
    <t>CRI Rede D'Or 397S</t>
  </si>
  <si>
    <t>21K0001807</t>
  </si>
  <si>
    <t>Hospital</t>
  </si>
  <si>
    <t>CRI Setin</t>
  </si>
  <si>
    <t>19E0281174</t>
  </si>
  <si>
    <t>CRI Almeida Junior</t>
  </si>
  <si>
    <t>19L0909950</t>
  </si>
  <si>
    <t xml:space="preserve"> </t>
  </si>
  <si>
    <t>ICVM 160</t>
  </si>
  <si>
    <t>CRI Helbor 257S</t>
  </si>
  <si>
    <t>20C1008074</t>
  </si>
  <si>
    <t>CRI Planta II</t>
  </si>
  <si>
    <t>22G1110109</t>
  </si>
  <si>
    <t>CRI HM Engenharia 97E</t>
  </si>
  <si>
    <t>CRI Ângelo Colucci</t>
  </si>
  <si>
    <t>CRI You 73E 1S</t>
  </si>
  <si>
    <t>CRI Alpha Lake 52s</t>
  </si>
  <si>
    <t>23D1611321</t>
  </si>
  <si>
    <t>23F1689784</t>
  </si>
  <si>
    <t>23F1688312</t>
  </si>
  <si>
    <t>CRI Porte 1S14E</t>
  </si>
  <si>
    <t>CRI Sampaio Viana</t>
  </si>
  <si>
    <t>CRI Patteo Mogilar</t>
  </si>
  <si>
    <t>CRI MF7 Wire</t>
  </si>
  <si>
    <t>23G1265217</t>
  </si>
  <si>
    <t>CRI You 73E 2S</t>
  </si>
  <si>
    <t>CRI Delfim Moreira 22S</t>
  </si>
  <si>
    <t>22D0847835</t>
  </si>
  <si>
    <t>20J0764140</t>
  </si>
  <si>
    <t>CRI HBR 34E</t>
  </si>
  <si>
    <t>23J1928151</t>
  </si>
  <si>
    <t>QTD VGPR</t>
  </si>
  <si>
    <t>CRI Helbor 40E</t>
  </si>
  <si>
    <t>23K1511855</t>
  </si>
  <si>
    <t>CRI Longitude 44E 1S</t>
  </si>
  <si>
    <t>CRI HM Engenharia 365S</t>
  </si>
  <si>
    <t>23L1958573</t>
  </si>
  <si>
    <t>21F1076950</t>
  </si>
  <si>
    <t>CRI Gilberto Sabino</t>
  </si>
  <si>
    <t>24A2191067</t>
  </si>
  <si>
    <t>Duration Médio:</t>
  </si>
  <si>
    <t>CRI JSTX</t>
  </si>
  <si>
    <t xml:space="preserve">CRI Vino 2S </t>
  </si>
  <si>
    <t>24A1828538</t>
  </si>
  <si>
    <t>24A2692084</t>
  </si>
  <si>
    <t xml:space="preserve">Logística </t>
  </si>
  <si>
    <t>CRI Tecnisa 11E 1S</t>
  </si>
  <si>
    <t>24E1885543</t>
  </si>
  <si>
    <t>23L1958694</t>
  </si>
  <si>
    <t>24D3464295</t>
  </si>
  <si>
    <t>24E1753141</t>
  </si>
  <si>
    <t>24E1235616</t>
  </si>
  <si>
    <t>CRI Guaicurus</t>
  </si>
  <si>
    <t>CRI Longitude 44E 2S</t>
  </si>
  <si>
    <t>Pulverizado</t>
  </si>
  <si>
    <t>CRI Viewco</t>
  </si>
  <si>
    <t>CRI Gafisa FE 2S</t>
  </si>
  <si>
    <t>CRI MF7 28E 2S</t>
  </si>
  <si>
    <t>CRI São Gonçalo 179E</t>
  </si>
  <si>
    <t>CRI Hub Pinheiros 2S</t>
  </si>
  <si>
    <t>CRI Hub Pinheiros</t>
  </si>
  <si>
    <t>24G1559252</t>
  </si>
  <si>
    <t>22D0634282</t>
  </si>
  <si>
    <t>24G1972260</t>
  </si>
  <si>
    <t>CRI Gafisa FE 2s</t>
  </si>
  <si>
    <t>CRI MF7 28E 2s</t>
  </si>
  <si>
    <t>CRI Gafisa FE 1S</t>
  </si>
  <si>
    <t>24E1730283</t>
  </si>
  <si>
    <t>BTS</t>
  </si>
  <si>
    <t>Alto Paraíso</t>
  </si>
  <si>
    <t>Oscar Freire 59S</t>
  </si>
  <si>
    <t>TJKB 1S</t>
  </si>
  <si>
    <t>Choice 2S</t>
  </si>
  <si>
    <t>21E0608916</t>
  </si>
  <si>
    <t>24I1148077</t>
  </si>
  <si>
    <t xml:space="preserve">24I1465223 </t>
  </si>
  <si>
    <t>24H2371352</t>
  </si>
  <si>
    <t>CRI Alto Paraíso</t>
  </si>
  <si>
    <t>CRI Oscar Freire 59S</t>
  </si>
  <si>
    <t>CRI Choice 2S</t>
  </si>
  <si>
    <t>CRI Matarazzo 340E</t>
  </si>
  <si>
    <t>24K1488063</t>
  </si>
  <si>
    <t>CRI Matarazzo GFSA</t>
  </si>
  <si>
    <t>CRI RV Ipiranga 2</t>
  </si>
  <si>
    <t>CRI Flow</t>
  </si>
  <si>
    <t>CRI Helbor 79E 1S</t>
  </si>
  <si>
    <t>CRI RV Ipiranga 18E</t>
  </si>
  <si>
    <t>CRI Pagano</t>
  </si>
  <si>
    <t>CRI Golf Residence</t>
  </si>
  <si>
    <t>24L2500157</t>
  </si>
  <si>
    <t>22J0347078</t>
  </si>
  <si>
    <t>24L2725046</t>
  </si>
  <si>
    <t>24L2814870</t>
  </si>
  <si>
    <t>24J3525117</t>
  </si>
  <si>
    <t>24L2014595</t>
  </si>
  <si>
    <t>24L2726068</t>
  </si>
  <si>
    <t>24L2500955</t>
  </si>
  <si>
    <t>CRI Tutoia</t>
  </si>
  <si>
    <t>CRI Boulevard Vila Romana</t>
  </si>
  <si>
    <t>25A3684481</t>
  </si>
  <si>
    <t>25C3846858</t>
  </si>
  <si>
    <t>25C2864338</t>
  </si>
  <si>
    <t>Matarazzo 340E</t>
  </si>
  <si>
    <t>Flow</t>
  </si>
  <si>
    <t>RV Ipiranga 18E</t>
  </si>
  <si>
    <t>Pagano</t>
  </si>
  <si>
    <t>Splendido</t>
  </si>
  <si>
    <t>Golf Residence</t>
  </si>
  <si>
    <t>Helbor 79E 1S</t>
  </si>
  <si>
    <t>Matarazzo GFSA</t>
  </si>
  <si>
    <t>Tutoia</t>
  </si>
  <si>
    <t>Helbor 86E</t>
  </si>
  <si>
    <t>Boulevard Vila Romana</t>
  </si>
  <si>
    <t>RB Sec</t>
  </si>
  <si>
    <t>CRI Ditolvo Choice 3S</t>
  </si>
  <si>
    <t>25D2199597</t>
  </si>
  <si>
    <t>CRI Helbor 111E</t>
  </si>
  <si>
    <t>CRI Helbor 51E</t>
  </si>
  <si>
    <t>Bari Sec</t>
  </si>
  <si>
    <t>25F2931000</t>
  </si>
  <si>
    <t>25F2094673</t>
  </si>
  <si>
    <t xml:space="preserve">                VALORA CRI CDI FUNDO DE INVESTIMENTO IMOBILIÁRIO – FII (B3: VGIR11)</t>
  </si>
  <si>
    <t>CRI Helbor 86E</t>
  </si>
  <si>
    <t>05/05/2027</t>
  </si>
  <si>
    <t>QTD Renda Mais</t>
  </si>
  <si>
    <t>QTD Infra</t>
  </si>
  <si>
    <t>CRI Francisco Morato</t>
  </si>
  <si>
    <t>CRI Splendido</t>
  </si>
  <si>
    <t>25E0091636</t>
  </si>
  <si>
    <t>A S&amp;P</t>
  </si>
  <si>
    <t>CRI Haus Moema</t>
  </si>
  <si>
    <t>CRI Cantu Pneus</t>
  </si>
  <si>
    <t>CRI Said Aiach</t>
  </si>
  <si>
    <t>CRI RV Ipiranga 3S</t>
  </si>
  <si>
    <t>CRI São Benedito 15E</t>
  </si>
  <si>
    <t>25J2856741</t>
  </si>
  <si>
    <t>25I3990145</t>
  </si>
  <si>
    <t>25K0012813</t>
  </si>
  <si>
    <t>25H0017008</t>
  </si>
  <si>
    <t>22L1607693</t>
  </si>
  <si>
    <t>CRI Tecnisa 573E</t>
  </si>
  <si>
    <t>CRI Helbor 137E</t>
  </si>
  <si>
    <t>CRI São Benedito</t>
  </si>
  <si>
    <t>25L3758199</t>
  </si>
  <si>
    <t>25L2906901</t>
  </si>
  <si>
    <t>25K0169946</t>
  </si>
  <si>
    <t>Corporativo</t>
  </si>
  <si>
    <t>Estoque</t>
  </si>
  <si>
    <t>30/12/2031</t>
  </si>
  <si>
    <t>15/07/2031</t>
  </si>
  <si>
    <t>CRI Tecnisa 397S</t>
  </si>
  <si>
    <t>CRI Caminhos da Lapa</t>
  </si>
  <si>
    <t>21G0568394</t>
  </si>
  <si>
    <t>26A2778151</t>
  </si>
  <si>
    <t>QTD Pré Master</t>
  </si>
  <si>
    <t>QTD CARTEIRA VGIP</t>
  </si>
  <si>
    <t>QTD VGIR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</si>
</sst>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_-* #,##0.0000_-;\-* #,##0.0000_-;_-* &quot;-&quot;????_-;_-@_-"/>
    <numFmt numFmtId="169" formatCode="0.0000000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8"/>
      <color rgb="FF00435D"/>
      <name val="Calibri"/>
      <family val="2"/>
    </font>
    <font>
      <sz val="9"/>
      <name val="Arial"/>
      <family val="2"/>
    </font>
    <font>
      <sz val="8"/>
      <color rgb="FF404040"/>
      <name val="Calibri"/>
      <family val="2"/>
    </font>
    <font>
      <sz val="8"/>
      <color theme="1" tint="0.249977111117893"/>
      <name val="Calibri"/>
      <family val="2"/>
    </font>
    <font>
      <sz val="8"/>
      <color rgb="FF000000"/>
      <name val="Calibri"/>
      <family val="2"/>
    </font>
    <font>
      <b/>
      <sz val="9"/>
      <color rgb="FF00435D"/>
      <name val="Calibri"/>
      <family val="2"/>
    </font>
    <font>
      <sz val="8"/>
      <color rgb="FF404040"/>
      <name val="Arial Narrow"/>
      <family val="2"/>
    </font>
    <font>
      <sz val="8"/>
      <color rgb="FFFF0000"/>
      <name val="Calibri"/>
      <family val="2"/>
    </font>
    <font>
      <b/>
      <sz val="8"/>
      <color rgb="FF00435D"/>
      <name val="Arial Narrow"/>
      <family val="2"/>
    </font>
    <font>
      <sz val="8"/>
      <color theme="1" tint="0.24997711111789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4" fontId="5" fillId="0" borderId="3" xfId="0" applyNumberFormat="1" applyFont="1" applyBorder="1" applyAlignment="1">
      <alignment horizontal="center" vertical="center" wrapText="1" readingOrder="1"/>
    </xf>
    <xf numFmtId="10" fontId="5" fillId="0" borderId="3" xfId="0" applyNumberFormat="1" applyFont="1" applyBorder="1" applyAlignment="1">
      <alignment horizontal="center" vertical="center" wrapText="1" readingOrder="1"/>
    </xf>
    <xf numFmtId="14" fontId="5" fillId="0" borderId="3" xfId="0" applyNumberFormat="1" applyFont="1" applyBorder="1" applyAlignment="1">
      <alignment horizontal="center" vertical="center" wrapText="1" readingOrder="1"/>
    </xf>
    <xf numFmtId="2" fontId="5" fillId="0" borderId="3" xfId="0" applyNumberFormat="1" applyFont="1" applyBorder="1" applyAlignment="1">
      <alignment horizontal="center" vertical="center" wrapText="1" readingOrder="1"/>
    </xf>
    <xf numFmtId="165" fontId="5" fillId="0" borderId="3" xfId="2" applyNumberFormat="1" applyFont="1" applyFill="1" applyBorder="1" applyAlignment="1">
      <alignment horizontal="center" vertical="center" wrapText="1" readingOrder="1"/>
    </xf>
    <xf numFmtId="10" fontId="6" fillId="0" borderId="4" xfId="2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4" fontId="7" fillId="0" borderId="5" xfId="0" applyNumberFormat="1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vertical="center" wrapText="1" readingOrder="1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 wrapText="1" readingOrder="1"/>
    </xf>
    <xf numFmtId="169" fontId="5" fillId="0" borderId="0" xfId="0" applyNumberFormat="1" applyFont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4" fontId="2" fillId="0" borderId="0" xfId="0" applyNumberFormat="1" applyFont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Alignment="1">
      <alignment horizontal="center" vertical="center" wrapText="1" readingOrder="1"/>
    </xf>
    <xf numFmtId="166" fontId="5" fillId="0" borderId="3" xfId="0" applyNumberFormat="1" applyFont="1" applyBorder="1" applyAlignment="1">
      <alignment horizontal="center" vertical="center" wrapText="1" readingOrder="1"/>
    </xf>
    <xf numFmtId="1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readingOrder="1"/>
    </xf>
    <xf numFmtId="0" fontId="7" fillId="0" borderId="3" xfId="0" applyFont="1" applyBorder="1" applyAlignment="1">
      <alignment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4" fontId="7" fillId="0" borderId="3" xfId="0" applyNumberFormat="1" applyFont="1" applyBorder="1" applyAlignment="1">
      <alignment horizontal="left" vertical="center" wrapText="1" readingOrder="1"/>
    </xf>
    <xf numFmtId="0" fontId="3" fillId="0" borderId="3" xfId="0" applyFont="1" applyBorder="1" applyAlignment="1">
      <alignment vertical="center" readingOrder="1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0" xfId="1" applyFont="1" applyAlignment="1">
      <alignment vertical="center"/>
    </xf>
    <xf numFmtId="11" fontId="2" fillId="0" borderId="0" xfId="0" applyNumberFormat="1" applyFont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 readingOrder="1"/>
    </xf>
    <xf numFmtId="10" fontId="3" fillId="0" borderId="5" xfId="2" applyNumberFormat="1" applyFont="1" applyFill="1" applyBorder="1" applyAlignment="1">
      <alignment horizontal="center" vertical="center" wrapText="1" readingOrder="1"/>
    </xf>
    <xf numFmtId="164" fontId="2" fillId="0" borderId="0" xfId="1" applyFont="1" applyFill="1" applyAlignment="1">
      <alignment vertical="center"/>
    </xf>
    <xf numFmtId="10" fontId="5" fillId="0" borderId="3" xfId="2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/>
    </xf>
    <xf numFmtId="10" fontId="0" fillId="0" borderId="0" xfId="2" applyNumberFormat="1" applyFont="1"/>
    <xf numFmtId="14" fontId="0" fillId="0" borderId="0" xfId="0" applyNumberFormat="1"/>
    <xf numFmtId="9" fontId="2" fillId="0" borderId="0" xfId="2" applyFont="1" applyAlignment="1">
      <alignment vertical="center"/>
    </xf>
    <xf numFmtId="4" fontId="11" fillId="3" borderId="6" xfId="0" applyNumberFormat="1" applyFont="1" applyFill="1" applyBorder="1" applyAlignment="1">
      <alignment horizontal="center" vertical="center" wrapText="1" readingOrder="1"/>
    </xf>
    <xf numFmtId="167" fontId="9" fillId="0" borderId="3" xfId="0" applyNumberFormat="1" applyFont="1" applyBorder="1" applyAlignment="1">
      <alignment horizontal="center" vertical="center" wrapText="1" readingOrder="1"/>
    </xf>
    <xf numFmtId="164" fontId="2" fillId="0" borderId="0" xfId="1" quotePrefix="1" applyFont="1" applyAlignment="1">
      <alignment horizontal="center" vertical="center"/>
    </xf>
    <xf numFmtId="0" fontId="3" fillId="4" borderId="2" xfId="3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 readingOrder="1"/>
    </xf>
    <xf numFmtId="2" fontId="3" fillId="0" borderId="3" xfId="0" applyNumberFormat="1" applyFont="1" applyBorder="1" applyAlignment="1">
      <alignment horizontal="center" vertical="center" wrapText="1" readingOrder="1"/>
    </xf>
    <xf numFmtId="167" fontId="9" fillId="3" borderId="3" xfId="0" applyNumberFormat="1" applyFont="1" applyFill="1" applyBorder="1" applyAlignment="1">
      <alignment horizontal="center" vertical="center" wrapText="1" readingOrder="1"/>
    </xf>
    <xf numFmtId="10" fontId="12" fillId="0" borderId="4" xfId="2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 readingOrder="1"/>
    </xf>
    <xf numFmtId="0" fontId="5" fillId="6" borderId="3" xfId="0" applyFont="1" applyFill="1" applyBorder="1" applyAlignment="1">
      <alignment horizontal="center" vertical="center" wrapText="1" readingOrder="1"/>
    </xf>
    <xf numFmtId="4" fontId="5" fillId="6" borderId="3" xfId="0" applyNumberFormat="1" applyFont="1" applyFill="1" applyBorder="1" applyAlignment="1">
      <alignment horizontal="center" vertical="center" wrapText="1" readingOrder="1"/>
    </xf>
    <xf numFmtId="10" fontId="5" fillId="6" borderId="3" xfId="0" applyNumberFormat="1" applyFont="1" applyFill="1" applyBorder="1" applyAlignment="1">
      <alignment horizontal="center" vertical="center" wrapText="1" readingOrder="1"/>
    </xf>
    <xf numFmtId="14" fontId="5" fillId="6" borderId="3" xfId="0" applyNumberFormat="1" applyFont="1" applyFill="1" applyBorder="1" applyAlignment="1">
      <alignment horizontal="center" vertical="center" wrapText="1" readingOrder="1"/>
    </xf>
    <xf numFmtId="166" fontId="5" fillId="6" borderId="3" xfId="0" applyNumberFormat="1" applyFont="1" applyFill="1" applyBorder="1" applyAlignment="1">
      <alignment horizontal="center" vertical="center" wrapText="1" readingOrder="1"/>
    </xf>
    <xf numFmtId="165" fontId="5" fillId="6" borderId="3" xfId="2" applyNumberFormat="1" applyFont="1" applyFill="1" applyBorder="1" applyAlignment="1">
      <alignment horizontal="center" vertical="center" wrapText="1" readingOrder="1"/>
    </xf>
    <xf numFmtId="10" fontId="12" fillId="6" borderId="4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0" fontId="11" fillId="0" borderId="6" xfId="0" applyNumberFormat="1" applyFont="1" applyBorder="1" applyAlignment="1">
      <alignment horizontal="center" vertical="center" wrapText="1" readingOrder="1"/>
    </xf>
  </cellXfs>
  <cellStyles count="5">
    <cellStyle name="Normal" xfId="0" builtinId="0"/>
    <cellStyle name="Normal_Novos modelos" xfId="3" xr:uid="{2C72A3AB-31F1-43CB-A501-F4D260A7115B}"/>
    <cellStyle name="Porcentagem" xfId="2" builtinId="5"/>
    <cellStyle name="Porcentagem 2" xfId="4" xr:uid="{465B91AB-679A-4582-9D2F-0912E44AA1C7}"/>
    <cellStyle name="Vírgula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43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58709</xdr:rowOff>
    </xdr:from>
    <xdr:to>
      <xdr:col>0</xdr:col>
      <xdr:colOff>1847251</xdr:colOff>
      <xdr:row>2</xdr:row>
      <xdr:rowOff>41118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F744D3-4CCD-4C08-9B43-306AE4199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09"/>
          <a:ext cx="1892971" cy="550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lorainvest-my.sharepoint.com/sites/IMOBILIARIO/Documentos%20Compartilhados/General/_FII%20VGIR/Relatorio%20de%20Gestao/Suporte/2022/Mar22/2022%2003%20VALORA%20CRI%20CDI%20FII%20-%20Suporte%20Relatorio%20de%20Gestao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alorainvest.sharepoint.com/sites/IMOBILIARIO/Documentos%20Compartilhados/General/Planilha%20de%20Fundamentos/2026/01.%20Janeiro/Planilha%20de%20Fundamentos%20Consolidada%20-%20Janeiro.xlsx" TargetMode="External"/><Relationship Id="rId1" Type="http://schemas.openxmlformats.org/officeDocument/2006/relationships/externalLinkPath" Target="/sites/IMOBILIARIO/Documentos%20Compartilhados/General/Planilha%20de%20Fundamentos/2026/01.%20Janeiro/Planilha%20de%20Fundamentos%20Consolidada%20-%20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a"/>
      <sheetName val="PU FECHAMENTO"/>
      <sheetName val="Cadastro"/>
    </sheetNames>
    <sheetDataSet>
      <sheetData sheetId="0">
        <row r="6">
          <cell r="B6" t="str">
            <v>19L0928585</v>
          </cell>
          <cell r="C6" t="str">
            <v>Shopping</v>
          </cell>
          <cell r="D6" t="str">
            <v>Pulverizado</v>
          </cell>
          <cell r="E6" t="str">
            <v>A+ Fitch</v>
          </cell>
          <cell r="F6" t="str">
            <v>IPCA</v>
          </cell>
          <cell r="G6">
            <v>5.0599999999999999E-2</v>
          </cell>
          <cell r="H6">
            <v>49293</v>
          </cell>
          <cell r="I6">
            <v>4.2</v>
          </cell>
          <cell r="J6" t="str">
            <v>mensal</v>
          </cell>
          <cell r="K6">
            <v>0.16071428571428573</v>
          </cell>
        </row>
        <row r="7">
          <cell r="B7" t="str">
            <v>19L0932719</v>
          </cell>
          <cell r="C7" t="str">
            <v>BTS</v>
          </cell>
          <cell r="D7" t="str">
            <v>Corporativo</v>
          </cell>
          <cell r="E7" t="str">
            <v>na</v>
          </cell>
          <cell r="F7" t="str">
            <v>IGPM</v>
          </cell>
          <cell r="G7">
            <v>7.0000000000000007E-2</v>
          </cell>
          <cell r="H7">
            <v>47918</v>
          </cell>
          <cell r="I7">
            <v>2.2999999999999998</v>
          </cell>
          <cell r="J7" t="str">
            <v>mensal</v>
          </cell>
          <cell r="K7">
            <v>1</v>
          </cell>
        </row>
        <row r="8">
          <cell r="B8" t="str">
            <v>20A0977906</v>
          </cell>
          <cell r="C8" t="str">
            <v>BTS</v>
          </cell>
          <cell r="D8" t="str">
            <v>BTS</v>
          </cell>
          <cell r="E8" t="str">
            <v>AA Fitch</v>
          </cell>
          <cell r="F8" t="str">
            <v>IPCA</v>
          </cell>
          <cell r="G8">
            <v>0.06</v>
          </cell>
          <cell r="H8">
            <v>49334</v>
          </cell>
          <cell r="I8">
            <v>4.0999999999999996</v>
          </cell>
          <cell r="J8" t="str">
            <v>mensal</v>
          </cell>
          <cell r="K8">
            <v>0.14585764294049008</v>
          </cell>
        </row>
        <row r="9">
          <cell r="B9" t="str">
            <v>20A0978038</v>
          </cell>
          <cell r="C9" t="str">
            <v>BTS</v>
          </cell>
          <cell r="D9" t="str">
            <v>BTS</v>
          </cell>
          <cell r="E9" t="str">
            <v>AA Fitch</v>
          </cell>
          <cell r="F9" t="str">
            <v>IPCA</v>
          </cell>
          <cell r="G9">
            <v>0.06</v>
          </cell>
          <cell r="H9">
            <v>49334</v>
          </cell>
          <cell r="I9">
            <v>4.0999999999999996</v>
          </cell>
          <cell r="J9" t="str">
            <v>mensal</v>
          </cell>
          <cell r="K9">
            <v>0.14585764294049008</v>
          </cell>
        </row>
        <row r="10">
          <cell r="B10" t="str">
            <v>22J0978144</v>
          </cell>
          <cell r="C10" t="str">
            <v>Escritório</v>
          </cell>
          <cell r="D10" t="str">
            <v>Pulverizado</v>
          </cell>
          <cell r="E10" t="str">
            <v>na</v>
          </cell>
          <cell r="F10" t="str">
            <v>IPCA</v>
          </cell>
          <cell r="G10">
            <v>0.1</v>
          </cell>
          <cell r="H10">
            <v>48507</v>
          </cell>
          <cell r="I10">
            <v>2.5626478731235331</v>
          </cell>
          <cell r="J10" t="str">
            <v>mensal</v>
          </cell>
          <cell r="K10">
            <v>0.71760038470786247</v>
          </cell>
        </row>
        <row r="11">
          <cell r="B11" t="str">
            <v>20E0031084</v>
          </cell>
          <cell r="C11" t="str">
            <v>BTS</v>
          </cell>
          <cell r="D11" t="str">
            <v>BTS</v>
          </cell>
          <cell r="E11" t="str">
            <v>na</v>
          </cell>
          <cell r="F11" t="str">
            <v>IPCA</v>
          </cell>
          <cell r="G11">
            <v>5.7500000000000002E-2</v>
          </cell>
          <cell r="H11">
            <v>49439</v>
          </cell>
          <cell r="I11">
            <v>4.4000000000000004</v>
          </cell>
          <cell r="J11" t="str">
            <v>mensal</v>
          </cell>
          <cell r="K11">
            <v>6.9743083753937229E-2</v>
          </cell>
        </row>
        <row r="12">
          <cell r="B12" t="str">
            <v>20G0703083</v>
          </cell>
          <cell r="C12" t="str">
            <v>BTS</v>
          </cell>
          <cell r="D12" t="str">
            <v>BTS</v>
          </cell>
          <cell r="E12" t="str">
            <v>na</v>
          </cell>
          <cell r="F12" t="str">
            <v>IPCA</v>
          </cell>
          <cell r="G12">
            <v>0.05</v>
          </cell>
          <cell r="H12">
            <v>49500</v>
          </cell>
          <cell r="I12">
            <v>4.4272626702262281</v>
          </cell>
          <cell r="J12" t="str">
            <v>mensal</v>
          </cell>
          <cell r="K12">
            <v>2.3444244560944908E-2</v>
          </cell>
        </row>
        <row r="13">
          <cell r="B13" t="str">
            <v>20G0800227</v>
          </cell>
          <cell r="C13" t="str">
            <v>Shopping</v>
          </cell>
          <cell r="D13" t="str">
            <v>Pulverizado</v>
          </cell>
          <cell r="E13" t="str">
            <v>AA S&amp;P</v>
          </cell>
          <cell r="F13" t="str">
            <v>IPCA</v>
          </cell>
          <cell r="G13">
            <v>0.05</v>
          </cell>
          <cell r="H13">
            <v>48414</v>
          </cell>
          <cell r="I13">
            <v>3.6</v>
          </cell>
          <cell r="J13" t="str">
            <v>mensal</v>
          </cell>
          <cell r="K13">
            <v>3.7147236923076921E-2</v>
          </cell>
        </row>
        <row r="14">
          <cell r="B14" t="str">
            <v>20I0747905</v>
          </cell>
          <cell r="C14" t="str">
            <v>Residencial</v>
          </cell>
          <cell r="D14" t="str">
            <v>Terreno</v>
          </cell>
          <cell r="E14" t="str">
            <v>na</v>
          </cell>
          <cell r="F14" t="str">
            <v>IPCA</v>
          </cell>
          <cell r="G14">
            <v>0.09</v>
          </cell>
          <cell r="H14">
            <v>46294</v>
          </cell>
          <cell r="I14">
            <v>0.64092621350000001</v>
          </cell>
          <cell r="J14" t="str">
            <v>mensal</v>
          </cell>
          <cell r="K14">
            <v>1</v>
          </cell>
        </row>
        <row r="15">
          <cell r="B15" t="str">
            <v>20L0870667</v>
          </cell>
          <cell r="C15" t="str">
            <v>Residencial</v>
          </cell>
          <cell r="D15" t="str">
            <v>Estoque</v>
          </cell>
          <cell r="E15" t="str">
            <v>na</v>
          </cell>
          <cell r="F15" t="str">
            <v>IPCA</v>
          </cell>
          <cell r="G15">
            <v>0.12</v>
          </cell>
          <cell r="H15">
            <v>46251</v>
          </cell>
          <cell r="I15">
            <v>2.4219814862096487</v>
          </cell>
          <cell r="J15" t="str">
            <v>mensal</v>
          </cell>
          <cell r="K15">
            <v>0.55483870967741933</v>
          </cell>
        </row>
        <row r="16">
          <cell r="B16" t="str">
            <v>21A0859622</v>
          </cell>
          <cell r="C16" t="str">
            <v>Shopping</v>
          </cell>
          <cell r="D16" t="str">
            <v>Pulverizado</v>
          </cell>
          <cell r="E16" t="str">
            <v>na</v>
          </cell>
          <cell r="F16" t="str">
            <v>IPCA</v>
          </cell>
          <cell r="G16">
            <v>6.2E-2</v>
          </cell>
          <cell r="H16">
            <v>48603</v>
          </cell>
          <cell r="I16">
            <v>3.2083664526935727</v>
          </cell>
          <cell r="J16" t="str">
            <v>mensal</v>
          </cell>
          <cell r="K16">
            <v>1</v>
          </cell>
        </row>
        <row r="17">
          <cell r="B17" t="str">
            <v>21D0456641</v>
          </cell>
          <cell r="C17" t="str">
            <v>Escritório</v>
          </cell>
          <cell r="D17" t="str">
            <v>Corporativo</v>
          </cell>
          <cell r="E17" t="str">
            <v>NA N/A</v>
          </cell>
          <cell r="F17" t="str">
            <v>IPCA</v>
          </cell>
          <cell r="G17">
            <v>0.05</v>
          </cell>
          <cell r="H17">
            <v>49780</v>
          </cell>
          <cell r="I17">
            <v>7.9940967916532131</v>
          </cell>
          <cell r="J17" t="str">
            <v>mensal</v>
          </cell>
          <cell r="K17">
            <v>0.06</v>
          </cell>
        </row>
        <row r="18">
          <cell r="B18" t="str">
            <v>21E0611276</v>
          </cell>
          <cell r="C18" t="str">
            <v>Shopping</v>
          </cell>
          <cell r="D18" t="str">
            <v>Pulverizado</v>
          </cell>
          <cell r="E18" t="str">
            <v>na</v>
          </cell>
          <cell r="F18" t="str">
            <v>IPCA</v>
          </cell>
          <cell r="G18">
            <v>7.7499999999999999E-2</v>
          </cell>
          <cell r="H18">
            <v>47997</v>
          </cell>
          <cell r="I18">
            <v>2.3112654502409695</v>
          </cell>
          <cell r="J18" t="str">
            <v>mensal</v>
          </cell>
          <cell r="K18">
            <v>1</v>
          </cell>
        </row>
        <row r="19">
          <cell r="B19" t="str">
            <v>21E0611378</v>
          </cell>
          <cell r="C19" t="str">
            <v>Shopping</v>
          </cell>
          <cell r="D19" t="str">
            <v>Pulverizado</v>
          </cell>
          <cell r="E19" t="str">
            <v>na</v>
          </cell>
          <cell r="F19" t="str">
            <v>IPCA</v>
          </cell>
          <cell r="G19">
            <v>7.7499999999999999E-2</v>
          </cell>
          <cell r="H19">
            <v>47997</v>
          </cell>
          <cell r="I19">
            <v>2.3112654502409695</v>
          </cell>
          <cell r="J19" t="str">
            <v>mensal</v>
          </cell>
          <cell r="K19">
            <v>1</v>
          </cell>
        </row>
        <row r="20">
          <cell r="B20" t="str">
            <v>25C5641737</v>
          </cell>
          <cell r="C20" t="str">
            <v>Residencial</v>
          </cell>
          <cell r="D20" t="str">
            <v>Corporativo</v>
          </cell>
          <cell r="E20" t="str">
            <v>na</v>
          </cell>
          <cell r="F20" t="str">
            <v>IPCA</v>
          </cell>
          <cell r="G20">
            <v>0.105</v>
          </cell>
          <cell r="H20">
            <v>50125</v>
          </cell>
          <cell r="I20">
            <v>4.5716179734286646</v>
          </cell>
          <cell r="J20" t="str">
            <v>mensal</v>
          </cell>
          <cell r="K20">
            <v>0.31914893617021278</v>
          </cell>
        </row>
        <row r="21">
          <cell r="B21" t="str">
            <v>21G0568394</v>
          </cell>
          <cell r="C21" t="str">
            <v>Residencial</v>
          </cell>
          <cell r="D21" t="str">
            <v>Corporativo</v>
          </cell>
          <cell r="E21" t="str">
            <v>A S&amp;P</v>
          </cell>
          <cell r="F21" t="str">
            <v>IPCA</v>
          </cell>
          <cell r="G21">
            <v>7.0000000000000007E-2</v>
          </cell>
          <cell r="H21">
            <v>46933</v>
          </cell>
          <cell r="I21">
            <v>1.8565936572697657</v>
          </cell>
          <cell r="J21" t="str">
            <v>mensal</v>
          </cell>
          <cell r="K21">
            <v>1</v>
          </cell>
        </row>
        <row r="22">
          <cell r="B22" t="str">
            <v>21I0682823</v>
          </cell>
          <cell r="C22" t="str">
            <v>Logística</v>
          </cell>
          <cell r="D22" t="str">
            <v>Locação</v>
          </cell>
          <cell r="E22" t="str">
            <v>na</v>
          </cell>
          <cell r="F22" t="str">
            <v>IPCA</v>
          </cell>
          <cell r="G22">
            <v>5.2499999999999998E-2</v>
          </cell>
          <cell r="H22">
            <v>48113</v>
          </cell>
          <cell r="I22">
            <v>2.6866948514922262</v>
          </cell>
          <cell r="J22" t="str">
            <v>mensal</v>
          </cell>
          <cell r="K22">
            <v>0.1791328180279268</v>
          </cell>
        </row>
        <row r="23">
          <cell r="B23" t="str">
            <v>21I0855537</v>
          </cell>
          <cell r="C23" t="str">
            <v>BTS</v>
          </cell>
          <cell r="D23" t="str">
            <v>BTS</v>
          </cell>
          <cell r="E23" t="str">
            <v>na</v>
          </cell>
          <cell r="F23" t="str">
            <v>IPCA</v>
          </cell>
          <cell r="G23">
            <v>8.2000000000000003E-2</v>
          </cell>
          <cell r="H23">
            <v>48841</v>
          </cell>
          <cell r="I23">
            <v>3.7074558441219501</v>
          </cell>
          <cell r="J23" t="str">
            <v>mensal</v>
          </cell>
          <cell r="K23">
            <v>0.32514444444444446</v>
          </cell>
        </row>
        <row r="24">
          <cell r="B24" t="str">
            <v>21I0855623</v>
          </cell>
          <cell r="C24" t="str">
            <v>BTS</v>
          </cell>
          <cell r="D24" t="str">
            <v>BTS</v>
          </cell>
          <cell r="E24" t="str">
            <v>na</v>
          </cell>
          <cell r="F24" t="str">
            <v>IPCA</v>
          </cell>
          <cell r="G24">
            <v>8.2000000000000003E-2</v>
          </cell>
          <cell r="H24">
            <v>48841</v>
          </cell>
          <cell r="I24">
            <v>3.7074558441219501</v>
          </cell>
          <cell r="J24" t="str">
            <v>mensal</v>
          </cell>
          <cell r="K24">
            <v>0.32515555555555553</v>
          </cell>
        </row>
        <row r="25">
          <cell r="B25" t="str">
            <v>21J0043571</v>
          </cell>
          <cell r="C25" t="str">
            <v>Logística</v>
          </cell>
          <cell r="D25" t="str">
            <v>Locação</v>
          </cell>
          <cell r="E25" t="str">
            <v>na</v>
          </cell>
          <cell r="F25" t="str">
            <v>IPCA</v>
          </cell>
          <cell r="G25">
            <v>5.9299999999999999E-2</v>
          </cell>
          <cell r="H25">
            <v>51210</v>
          </cell>
          <cell r="I25">
            <v>6.1048744666238912</v>
          </cell>
          <cell r="J25" t="str">
            <v>mensal</v>
          </cell>
          <cell r="K25">
            <v>7.6335877862595422E-2</v>
          </cell>
        </row>
        <row r="26">
          <cell r="B26" t="str">
            <v>21J0705142</v>
          </cell>
          <cell r="C26" t="str">
            <v>Pulverizado</v>
          </cell>
          <cell r="D26" t="str">
            <v>Pulverizado</v>
          </cell>
          <cell r="E26" t="str">
            <v>na</v>
          </cell>
          <cell r="F26" t="str">
            <v>IPCA</v>
          </cell>
          <cell r="G26">
            <v>9.7500000000000003E-2</v>
          </cell>
          <cell r="H26">
            <v>48127</v>
          </cell>
          <cell r="I26">
            <v>2.7399553838445208</v>
          </cell>
          <cell r="J26" t="str">
            <v>mensal</v>
          </cell>
          <cell r="K26">
            <v>0.87932132132132135</v>
          </cell>
        </row>
        <row r="27">
          <cell r="B27" t="str">
            <v>21L0666509</v>
          </cell>
          <cell r="C27" t="str">
            <v>Logística</v>
          </cell>
          <cell r="D27" t="str">
            <v>Locação</v>
          </cell>
          <cell r="E27" t="str">
            <v>na</v>
          </cell>
          <cell r="F27" t="str">
            <v>IPCA</v>
          </cell>
          <cell r="G27">
            <v>6.5000000000000002E-2</v>
          </cell>
          <cell r="H27">
            <v>48199</v>
          </cell>
          <cell r="I27">
            <v>2.7911741019247369</v>
          </cell>
          <cell r="J27" t="str">
            <v>mensal</v>
          </cell>
          <cell r="K27">
            <v>0.2282560630744703</v>
          </cell>
        </row>
        <row r="28">
          <cell r="B28" t="str">
            <v>22C0509668</v>
          </cell>
          <cell r="C28" t="str">
            <v>Shopping</v>
          </cell>
          <cell r="D28" t="str">
            <v>Locação</v>
          </cell>
          <cell r="E28" t="str">
            <v>na</v>
          </cell>
          <cell r="F28" t="str">
            <v>IPCA</v>
          </cell>
          <cell r="G28">
            <v>9.5000000000000001E-2</v>
          </cell>
          <cell r="H28">
            <v>51312</v>
          </cell>
          <cell r="I28">
            <v>4.8767616657827926</v>
          </cell>
          <cell r="J28" t="str">
            <v>mensal</v>
          </cell>
          <cell r="K28">
            <v>0.33643274853801169</v>
          </cell>
        </row>
        <row r="29">
          <cell r="B29" t="str">
            <v>22D0634282</v>
          </cell>
          <cell r="C29" t="str">
            <v>Escritório</v>
          </cell>
          <cell r="D29" t="str">
            <v>Terreno + RI</v>
          </cell>
          <cell r="E29" t="str">
            <v>na</v>
          </cell>
          <cell r="F29" t="str">
            <v>IPCA</v>
          </cell>
          <cell r="G29">
            <v>9.5000000000000001E-2</v>
          </cell>
          <cell r="H29">
            <v>46483</v>
          </cell>
          <cell r="I29">
            <v>1.040876508479011</v>
          </cell>
          <cell r="J29" t="str">
            <v>mensal</v>
          </cell>
          <cell r="K29">
            <v>1</v>
          </cell>
        </row>
        <row r="30">
          <cell r="B30" t="str">
            <v>22F0009410</v>
          </cell>
          <cell r="C30" t="str">
            <v>Logística</v>
          </cell>
          <cell r="D30" t="str">
            <v>Corporativo</v>
          </cell>
          <cell r="E30" t="str">
            <v>AA- S&amp;P</v>
          </cell>
          <cell r="F30" t="str">
            <v>IPCA</v>
          </cell>
          <cell r="G30">
            <v>7.0000000000000007E-2</v>
          </cell>
          <cell r="H30">
            <v>48380</v>
          </cell>
          <cell r="I30">
            <v>4.4706634548931801</v>
          </cell>
          <cell r="J30" t="str">
            <v>mensal</v>
          </cell>
          <cell r="K30">
            <v>0.14510558849989844</v>
          </cell>
        </row>
        <row r="31">
          <cell r="B31" t="str">
            <v>22F1036083</v>
          </cell>
          <cell r="C31" t="str">
            <v>Shopping</v>
          </cell>
          <cell r="D31" t="str">
            <v>Pulverizado</v>
          </cell>
          <cell r="E31" t="str">
            <v>na</v>
          </cell>
          <cell r="F31" t="str">
            <v>IPCA</v>
          </cell>
          <cell r="G31">
            <v>9.8500000000000004E-2</v>
          </cell>
          <cell r="H31">
            <v>48388</v>
          </cell>
          <cell r="I31">
            <v>2.8852740551518798</v>
          </cell>
          <cell r="J31" t="str">
            <v>mensal</v>
          </cell>
          <cell r="K31">
            <v>1</v>
          </cell>
        </row>
        <row r="32">
          <cell r="B32" t="str">
            <v>22F1105839</v>
          </cell>
          <cell r="C32" t="str">
            <v>Residencial</v>
          </cell>
          <cell r="D32" t="str">
            <v>Terreno + Construção</v>
          </cell>
          <cell r="E32" t="str">
            <v>na</v>
          </cell>
          <cell r="F32" t="str">
            <v>IPCA</v>
          </cell>
          <cell r="G32">
            <v>0.09</v>
          </cell>
          <cell r="H32" t="str">
            <v>05/08/2025</v>
          </cell>
          <cell r="I32">
            <v>1.2457395376325595</v>
          </cell>
          <cell r="J32" t="str">
            <v>mensal</v>
          </cell>
          <cell r="K32">
            <v>1</v>
          </cell>
        </row>
        <row r="33">
          <cell r="B33" t="str">
            <v>22F1106105</v>
          </cell>
          <cell r="C33" t="str">
            <v>Residencial</v>
          </cell>
          <cell r="D33" t="str">
            <v>Terreno + Construção</v>
          </cell>
          <cell r="E33" t="str">
            <v>na</v>
          </cell>
          <cell r="F33" t="str">
            <v>IPCA</v>
          </cell>
          <cell r="G33">
            <v>0.09</v>
          </cell>
          <cell r="H33" t="str">
            <v>05/08/2025</v>
          </cell>
          <cell r="I33">
            <v>0.49193685184036895</v>
          </cell>
          <cell r="J33" t="str">
            <v>mensal</v>
          </cell>
          <cell r="K33">
            <v>1</v>
          </cell>
        </row>
        <row r="34">
          <cell r="B34" t="str">
            <v>22G0701494</v>
          </cell>
          <cell r="C34" t="str">
            <v>Infraestrutura</v>
          </cell>
          <cell r="D34" t="str">
            <v>Corporativo</v>
          </cell>
          <cell r="E34" t="str">
            <v>na</v>
          </cell>
          <cell r="F34" t="str">
            <v>IPCA</v>
          </cell>
          <cell r="G34">
            <v>8.9200000000000002E-2</v>
          </cell>
          <cell r="H34" t="str">
            <v>31/08/2037</v>
          </cell>
          <cell r="I34">
            <v>4.8370626550476823</v>
          </cell>
          <cell r="J34" t="str">
            <v>mensal</v>
          </cell>
          <cell r="K34">
            <v>0.6</v>
          </cell>
        </row>
        <row r="35">
          <cell r="B35" t="str">
            <v>22G1110098</v>
          </cell>
          <cell r="C35" t="str">
            <v>Residencial</v>
          </cell>
          <cell r="D35" t="str">
            <v>Construção</v>
          </cell>
          <cell r="E35" t="str">
            <v>na</v>
          </cell>
          <cell r="F35" t="str">
            <v>IPCA</v>
          </cell>
          <cell r="G35">
            <v>8.5000000000000006E-2</v>
          </cell>
          <cell r="H35">
            <v>52072</v>
          </cell>
          <cell r="I35">
            <v>6.4479024705355013</v>
          </cell>
          <cell r="J35" t="str">
            <v>mensal</v>
          </cell>
          <cell r="K35">
            <v>1</v>
          </cell>
        </row>
        <row r="36">
          <cell r="B36" t="str">
            <v>22H1582777</v>
          </cell>
          <cell r="C36" t="str">
            <v>Pulverizado</v>
          </cell>
          <cell r="D36" t="str">
            <v>Pulverizado</v>
          </cell>
          <cell r="E36" t="str">
            <v>na</v>
          </cell>
          <cell r="F36" t="str">
            <v>IPCA</v>
          </cell>
          <cell r="G36">
            <v>9.5000000000000001E-2</v>
          </cell>
          <cell r="H36">
            <v>48442</v>
          </cell>
          <cell r="I36">
            <v>2.9820358676270802</v>
          </cell>
          <cell r="J36" t="str">
            <v>mensal</v>
          </cell>
          <cell r="K36">
            <v>0.375</v>
          </cell>
        </row>
        <row r="37">
          <cell r="B37" t="str">
            <v>22I1515298</v>
          </cell>
          <cell r="C37" t="str">
            <v>Infraestrutura</v>
          </cell>
          <cell r="D37" t="str">
            <v>Locação</v>
          </cell>
          <cell r="E37" t="str">
            <v>na</v>
          </cell>
          <cell r="F37" t="str">
            <v>IPCA</v>
          </cell>
          <cell r="G37">
            <v>9.1700000000000004E-2</v>
          </cell>
          <cell r="H37">
            <v>49856</v>
          </cell>
          <cell r="I37">
            <v>4.5937658808390447</v>
          </cell>
          <cell r="J37" t="str">
            <v>mensal</v>
          </cell>
          <cell r="K37">
            <v>0.88922388059701496</v>
          </cell>
        </row>
        <row r="38">
          <cell r="B38" t="str">
            <v>22J0347078</v>
          </cell>
          <cell r="C38" t="str">
            <v>Residencial</v>
          </cell>
          <cell r="D38" t="str">
            <v>Terreno + Construção</v>
          </cell>
          <cell r="E38" t="str">
            <v>na</v>
          </cell>
          <cell r="F38" t="str">
            <v>IPCA</v>
          </cell>
          <cell r="G38">
            <v>3.9600000000000003E-2</v>
          </cell>
          <cell r="H38">
            <v>45996</v>
          </cell>
          <cell r="I38">
            <v>0.32121185671176261</v>
          </cell>
          <cell r="J38" t="str">
            <v>mensal</v>
          </cell>
          <cell r="K38">
            <v>1</v>
          </cell>
        </row>
        <row r="39">
          <cell r="B39" t="str">
            <v>25B2167192</v>
          </cell>
          <cell r="C39" t="str">
            <v>Logística</v>
          </cell>
          <cell r="D39" t="str">
            <v>Locação</v>
          </cell>
          <cell r="E39" t="str">
            <v>na</v>
          </cell>
          <cell r="F39" t="str">
            <v>IPCA</v>
          </cell>
          <cell r="G39">
            <v>9.98E-2</v>
          </cell>
          <cell r="H39">
            <v>47134</v>
          </cell>
          <cell r="I39">
            <v>2.5624673023970272</v>
          </cell>
          <cell r="J39" t="str">
            <v>mensal</v>
          </cell>
          <cell r="K39">
            <v>1</v>
          </cell>
        </row>
        <row r="40">
          <cell r="B40" t="str">
            <v>23F2408637</v>
          </cell>
          <cell r="C40" t="str">
            <v>Pulverizado</v>
          </cell>
          <cell r="D40" t="str">
            <v>Pulverizado</v>
          </cell>
          <cell r="E40" t="str">
            <v>NA S&amp;P</v>
          </cell>
          <cell r="F40" t="str">
            <v>IPCA</v>
          </cell>
          <cell r="G40">
            <v>0.09</v>
          </cell>
          <cell r="H40">
            <v>47655</v>
          </cell>
          <cell r="I40">
            <v>2.0403939607304529</v>
          </cell>
          <cell r="J40" t="str">
            <v>mensal</v>
          </cell>
          <cell r="K40">
            <v>1</v>
          </cell>
        </row>
        <row r="41">
          <cell r="B41" t="str">
            <v>23J2162618</v>
          </cell>
          <cell r="C41" t="str">
            <v>Shopping</v>
          </cell>
          <cell r="D41" t="str">
            <v>Locação</v>
          </cell>
          <cell r="E41" t="str">
            <v>na</v>
          </cell>
          <cell r="F41" t="str">
            <v>IPCA</v>
          </cell>
          <cell r="G41">
            <v>9.5000000000000001E-2</v>
          </cell>
          <cell r="H41">
            <v>51312</v>
          </cell>
          <cell r="I41">
            <v>4.8652623232499126</v>
          </cell>
          <cell r="J41" t="str">
            <v>mensal</v>
          </cell>
          <cell r="K41">
            <v>0.28094826592925454</v>
          </cell>
        </row>
        <row r="42">
          <cell r="B42" t="str">
            <v>25G0675225</v>
          </cell>
          <cell r="C42" t="str">
            <v>Infraestrutura</v>
          </cell>
          <cell r="D42" t="str">
            <v>Aluguel</v>
          </cell>
          <cell r="E42" t="str">
            <v>na</v>
          </cell>
          <cell r="F42" t="str">
            <v>CDI</v>
          </cell>
          <cell r="G42">
            <v>0.03</v>
          </cell>
          <cell r="H42">
            <v>51333</v>
          </cell>
          <cell r="I42">
            <v>4.6453757715175117</v>
          </cell>
          <cell r="J42" t="str">
            <v>mensal</v>
          </cell>
          <cell r="K42">
            <v>1</v>
          </cell>
        </row>
        <row r="43">
          <cell r="B43" t="str">
            <v>25G0686794</v>
          </cell>
          <cell r="C43" t="str">
            <v>Infraestrutura</v>
          </cell>
          <cell r="D43" t="str">
            <v>Aluguel</v>
          </cell>
          <cell r="E43" t="str">
            <v>na</v>
          </cell>
          <cell r="F43" t="str">
            <v>IPCA</v>
          </cell>
          <cell r="G43">
            <v>9.5000000000000001E-2</v>
          </cell>
          <cell r="H43">
            <v>51333</v>
          </cell>
          <cell r="I43">
            <v>5.6675646368832115</v>
          </cell>
          <cell r="J43" t="str">
            <v>mensal</v>
          </cell>
          <cell r="K43">
            <v>1</v>
          </cell>
        </row>
        <row r="44">
          <cell r="B44" t="str">
            <v>23K1512153</v>
          </cell>
          <cell r="C44" t="str">
            <v>Residencial</v>
          </cell>
          <cell r="D44" t="str">
            <v>Estoque</v>
          </cell>
          <cell r="E44" t="str">
            <v>na</v>
          </cell>
          <cell r="F44" t="str">
            <v>IPCA</v>
          </cell>
          <cell r="G44">
            <v>0.1</v>
          </cell>
          <cell r="H44">
            <v>47786</v>
          </cell>
          <cell r="I44">
            <v>2.1308960607694112</v>
          </cell>
          <cell r="J44" t="str">
            <v>mensal</v>
          </cell>
          <cell r="K44">
            <v>1</v>
          </cell>
        </row>
        <row r="45">
          <cell r="B45" t="str">
            <v>18D0698877</v>
          </cell>
          <cell r="C45" t="str">
            <v>Residencial</v>
          </cell>
          <cell r="D45" t="str">
            <v>Pulverizado</v>
          </cell>
          <cell r="E45" t="str">
            <v>na</v>
          </cell>
          <cell r="F45" t="str">
            <v>CDI</v>
          </cell>
          <cell r="G45">
            <v>0.02</v>
          </cell>
          <cell r="H45">
            <v>46860</v>
          </cell>
          <cell r="I45">
            <v>0.1</v>
          </cell>
          <cell r="J45" t="str">
            <v>mensal</v>
          </cell>
          <cell r="K45">
            <v>0.12887499999999999</v>
          </cell>
        </row>
        <row r="46">
          <cell r="B46" t="str">
            <v>19B0177968</v>
          </cell>
          <cell r="C46" t="str">
            <v>Residencial</v>
          </cell>
          <cell r="D46" t="str">
            <v>Pulverizado</v>
          </cell>
          <cell r="E46" t="str">
            <v>na</v>
          </cell>
          <cell r="F46" t="str">
            <v>CDI</v>
          </cell>
          <cell r="G46">
            <v>1.7000000000000001E-2</v>
          </cell>
          <cell r="H46">
            <v>47164</v>
          </cell>
          <cell r="I46">
            <v>1.3</v>
          </cell>
          <cell r="J46" t="str">
            <v>mensal</v>
          </cell>
          <cell r="K46">
            <v>4.5454545454545456E-2</v>
          </cell>
        </row>
        <row r="47">
          <cell r="B47" t="str">
            <v>21F1076950</v>
          </cell>
          <cell r="C47" t="str">
            <v>Residencial</v>
          </cell>
          <cell r="D47" t="str">
            <v>Corporativo</v>
          </cell>
          <cell r="E47" t="str">
            <v>na</v>
          </cell>
          <cell r="F47" t="str">
            <v>CDI</v>
          </cell>
          <cell r="G47">
            <v>4.7500000000000001E-2</v>
          </cell>
          <cell r="H47">
            <v>48026</v>
          </cell>
          <cell r="I47">
            <v>2.1577873489302712</v>
          </cell>
          <cell r="J47" t="str">
            <v>mensal</v>
          </cell>
          <cell r="K47">
            <v>1</v>
          </cell>
        </row>
        <row r="48">
          <cell r="B48" t="str">
            <v>21F1076974</v>
          </cell>
          <cell r="C48" t="str">
            <v>Residencial</v>
          </cell>
          <cell r="D48" t="str">
            <v>Corporativo</v>
          </cell>
          <cell r="E48" t="str">
            <v>na</v>
          </cell>
          <cell r="F48" t="str">
            <v>CDI</v>
          </cell>
          <cell r="G48">
            <v>4.7500000000000001E-2</v>
          </cell>
          <cell r="H48">
            <v>48026</v>
          </cell>
          <cell r="I48">
            <v>2.1577873489302712</v>
          </cell>
          <cell r="J48" t="str">
            <v>mensal</v>
          </cell>
          <cell r="K48">
            <v>1</v>
          </cell>
        </row>
        <row r="49">
          <cell r="B49" t="str">
            <v>21K0001807</v>
          </cell>
          <cell r="C49" t="str">
            <v>Hospital</v>
          </cell>
          <cell r="D49" t="str">
            <v>Corporativo</v>
          </cell>
          <cell r="E49" t="str">
            <v>AAA Fitch</v>
          </cell>
          <cell r="F49" t="str">
            <v>IPCA</v>
          </cell>
          <cell r="G49">
            <v>6.1017000000000002E-2</v>
          </cell>
          <cell r="H49">
            <v>50024</v>
          </cell>
          <cell r="I49">
            <v>7.4837719499641091</v>
          </cell>
          <cell r="J49" t="str">
            <v>semestral</v>
          </cell>
          <cell r="K49">
            <v>7.3249999999999999E-3</v>
          </cell>
        </row>
        <row r="50">
          <cell r="B50" t="str">
            <v>21L0002653</v>
          </cell>
          <cell r="C50" t="str">
            <v>Residencial</v>
          </cell>
          <cell r="D50" t="str">
            <v>Terreno + RI</v>
          </cell>
          <cell r="E50" t="str">
            <v>na</v>
          </cell>
          <cell r="F50" t="str">
            <v>CDI</v>
          </cell>
          <cell r="G50">
            <v>0.04</v>
          </cell>
          <cell r="H50">
            <v>46353</v>
          </cell>
          <cell r="I50">
            <v>0.76234075860773187</v>
          </cell>
          <cell r="J50" t="str">
            <v>mensal</v>
          </cell>
          <cell r="K50">
            <v>1</v>
          </cell>
        </row>
        <row r="51">
          <cell r="B51" t="str">
            <v>21L0729728</v>
          </cell>
          <cell r="C51" t="str">
            <v>Residencial</v>
          </cell>
          <cell r="D51" t="str">
            <v>Estoque</v>
          </cell>
          <cell r="E51" t="str">
            <v>na</v>
          </cell>
          <cell r="F51" t="str">
            <v>CDI</v>
          </cell>
          <cell r="G51">
            <v>4.4999999999999998E-2</v>
          </cell>
          <cell r="H51">
            <v>46717</v>
          </cell>
          <cell r="I51">
            <v>0.80433895667518562</v>
          </cell>
          <cell r="J51" t="str">
            <v>mensal</v>
          </cell>
          <cell r="K51">
            <v>0.67061176470588235</v>
          </cell>
        </row>
        <row r="52">
          <cell r="B52" t="str">
            <v>21L0729731</v>
          </cell>
          <cell r="C52" t="str">
            <v>Residencial</v>
          </cell>
          <cell r="D52" t="str">
            <v>Estoque</v>
          </cell>
          <cell r="E52" t="str">
            <v>na</v>
          </cell>
          <cell r="F52" t="str">
            <v>CDI</v>
          </cell>
          <cell r="G52">
            <v>4.4999999999999998E-2</v>
          </cell>
          <cell r="H52">
            <v>46717</v>
          </cell>
          <cell r="I52">
            <v>0.80433895667518562</v>
          </cell>
          <cell r="J52" t="str">
            <v>mensal</v>
          </cell>
          <cell r="K52">
            <v>0.67061176470588235</v>
          </cell>
        </row>
        <row r="53">
          <cell r="B53" t="str">
            <v>25D2199597</v>
          </cell>
          <cell r="C53" t="str">
            <v>Residencial</v>
          </cell>
          <cell r="D53" t="str">
            <v>Corporativo</v>
          </cell>
          <cell r="E53" t="str">
            <v>na</v>
          </cell>
          <cell r="F53" t="str">
            <v>CDI</v>
          </cell>
          <cell r="G53">
            <v>0.06</v>
          </cell>
          <cell r="H53">
            <v>46176</v>
          </cell>
          <cell r="I53">
            <v>0.31677094847830395</v>
          </cell>
          <cell r="J53" t="str">
            <v>mensal</v>
          </cell>
          <cell r="K53">
            <v>1</v>
          </cell>
        </row>
        <row r="54">
          <cell r="B54" t="str">
            <v>22A0788605</v>
          </cell>
          <cell r="C54" t="str">
            <v>Residencial</v>
          </cell>
          <cell r="D54" t="str">
            <v>Corporativo</v>
          </cell>
          <cell r="E54" t="str">
            <v>na</v>
          </cell>
          <cell r="F54" t="str">
            <v>CDI</v>
          </cell>
          <cell r="G54">
            <v>0.03</v>
          </cell>
          <cell r="H54">
            <v>46051</v>
          </cell>
          <cell r="I54">
            <v>1.2060934275616866</v>
          </cell>
          <cell r="J54" t="str">
            <v>mensal</v>
          </cell>
          <cell r="K54">
            <v>1</v>
          </cell>
        </row>
        <row r="55">
          <cell r="B55" t="str">
            <v>24L2814870</v>
          </cell>
          <cell r="C55" t="str">
            <v>Residencial</v>
          </cell>
          <cell r="D55" t="str">
            <v>Corporativo</v>
          </cell>
          <cell r="E55" t="str">
            <v>na</v>
          </cell>
          <cell r="F55" t="str">
            <v>CDI</v>
          </cell>
          <cell r="G55">
            <v>0.03</v>
          </cell>
          <cell r="H55">
            <v>47480</v>
          </cell>
          <cell r="I55">
            <v>2.2744486627369511</v>
          </cell>
          <cell r="J55" t="str">
            <v>mensal</v>
          </cell>
          <cell r="K55">
            <v>1</v>
          </cell>
        </row>
        <row r="56">
          <cell r="B56" t="str">
            <v>24L2500157</v>
          </cell>
          <cell r="C56" t="str">
            <v>Residencial</v>
          </cell>
          <cell r="D56" t="str">
            <v>Estoque</v>
          </cell>
          <cell r="E56" t="str">
            <v>na</v>
          </cell>
          <cell r="F56" t="str">
            <v>CDI</v>
          </cell>
          <cell r="G56">
            <v>0.06</v>
          </cell>
          <cell r="H56">
            <v>47457</v>
          </cell>
          <cell r="I56">
            <v>1.6023527842299565</v>
          </cell>
          <cell r="J56" t="str">
            <v>mensal</v>
          </cell>
          <cell r="K56">
            <v>1</v>
          </cell>
        </row>
        <row r="57">
          <cell r="B57" t="str">
            <v>24L2500955</v>
          </cell>
          <cell r="C57" t="str">
            <v>Residencial</v>
          </cell>
          <cell r="D57" t="str">
            <v>Estoque</v>
          </cell>
          <cell r="E57" t="str">
            <v>na</v>
          </cell>
          <cell r="F57" t="str">
            <v>CDI</v>
          </cell>
          <cell r="G57">
            <v>5.2499999999999998E-2</v>
          </cell>
          <cell r="H57">
            <v>47847</v>
          </cell>
          <cell r="I57">
            <v>2.514167825178069</v>
          </cell>
          <cell r="J57" t="str">
            <v>mensal</v>
          </cell>
          <cell r="K57">
            <v>1</v>
          </cell>
        </row>
        <row r="58">
          <cell r="B58" t="str">
            <v>22A0883092</v>
          </cell>
          <cell r="C58" t="str">
            <v>Pulverizado</v>
          </cell>
          <cell r="D58" t="str">
            <v>Pulverizado</v>
          </cell>
          <cell r="E58" t="str">
            <v>na</v>
          </cell>
          <cell r="F58" t="str">
            <v>CDI</v>
          </cell>
          <cell r="G58">
            <v>4.4999999999999998E-2</v>
          </cell>
          <cell r="H58">
            <v>46422</v>
          </cell>
          <cell r="I58">
            <v>0.47352576354662562</v>
          </cell>
          <cell r="J58" t="str">
            <v>mensal</v>
          </cell>
          <cell r="K58">
            <v>1</v>
          </cell>
        </row>
        <row r="59">
          <cell r="B59" t="str">
            <v>22B0512752</v>
          </cell>
          <cell r="C59" t="str">
            <v>Residencial</v>
          </cell>
          <cell r="D59" t="str">
            <v>Terreno + Construção</v>
          </cell>
          <cell r="E59" t="str">
            <v>na</v>
          </cell>
          <cell r="F59" t="str">
            <v>CDI</v>
          </cell>
          <cell r="G59">
            <v>0.04</v>
          </cell>
          <cell r="H59">
            <v>46086</v>
          </cell>
          <cell r="I59">
            <v>8.6149808871447991E-2</v>
          </cell>
          <cell r="J59" t="str">
            <v>mensal</v>
          </cell>
          <cell r="K59">
            <v>1</v>
          </cell>
        </row>
        <row r="60">
          <cell r="B60" t="str">
            <v>24L2726068</v>
          </cell>
          <cell r="C60" t="str">
            <v>Residencial</v>
          </cell>
          <cell r="D60" t="str">
            <v>Construção</v>
          </cell>
          <cell r="E60" t="str">
            <v>na</v>
          </cell>
          <cell r="F60" t="str">
            <v>CDI</v>
          </cell>
          <cell r="G60">
            <v>5.8000000000000003E-2</v>
          </cell>
          <cell r="H60">
            <v>46787</v>
          </cell>
          <cell r="I60">
            <v>1.6461227047210709</v>
          </cell>
          <cell r="J60" t="str">
            <v>mensal</v>
          </cell>
          <cell r="K60">
            <v>1</v>
          </cell>
        </row>
        <row r="61">
          <cell r="B61" t="str">
            <v>24L2014595</v>
          </cell>
          <cell r="C61" t="str">
            <v>Residencial</v>
          </cell>
          <cell r="D61" t="str">
            <v>Construção</v>
          </cell>
          <cell r="E61" t="str">
            <v>na</v>
          </cell>
          <cell r="F61" t="str">
            <v>CDI</v>
          </cell>
          <cell r="G61">
            <v>4.3499999999999997E-2</v>
          </cell>
          <cell r="H61">
            <v>45649</v>
          </cell>
          <cell r="I61">
            <v>1.669830906600293</v>
          </cell>
          <cell r="J61" t="str">
            <v>mensal</v>
          </cell>
          <cell r="K61">
            <v>1</v>
          </cell>
        </row>
        <row r="62">
          <cell r="B62" t="str">
            <v>24J3525117</v>
          </cell>
          <cell r="C62" t="str">
            <v>Residencial</v>
          </cell>
          <cell r="D62" t="str">
            <v>Terreno + Construção</v>
          </cell>
          <cell r="E62" t="str">
            <v>na</v>
          </cell>
          <cell r="F62" t="str">
            <v>CDI</v>
          </cell>
          <cell r="G62">
            <v>4.2200000000000001E-2</v>
          </cell>
          <cell r="H62">
            <v>46209</v>
          </cell>
          <cell r="I62">
            <v>0.39549590948963648</v>
          </cell>
          <cell r="J62" t="str">
            <v>mensal</v>
          </cell>
          <cell r="K62">
            <v>1</v>
          </cell>
        </row>
        <row r="63">
          <cell r="B63" t="str">
            <v>24L2725046</v>
          </cell>
          <cell r="C63" t="str">
            <v>Residencial</v>
          </cell>
          <cell r="D63" t="str">
            <v>Estoque</v>
          </cell>
          <cell r="E63" t="str">
            <v>na</v>
          </cell>
          <cell r="F63" t="str">
            <v>CDI</v>
          </cell>
          <cell r="G63">
            <v>5.8999999999999997E-2</v>
          </cell>
          <cell r="H63">
            <v>46757</v>
          </cell>
          <cell r="I63">
            <v>0.84090008417061568</v>
          </cell>
          <cell r="J63" t="str">
            <v>mensal</v>
          </cell>
          <cell r="K63">
            <v>1</v>
          </cell>
        </row>
        <row r="64">
          <cell r="B64" t="str">
            <v>22D0836679</v>
          </cell>
          <cell r="C64" t="str">
            <v>Residencial</v>
          </cell>
          <cell r="D64" t="str">
            <v>Corporativo</v>
          </cell>
          <cell r="E64" t="str">
            <v>A S&amp;P</v>
          </cell>
          <cell r="F64" t="str">
            <v>CDI</v>
          </cell>
          <cell r="G64">
            <v>3.7499999999999999E-2</v>
          </cell>
          <cell r="H64">
            <v>46871</v>
          </cell>
          <cell r="I64">
            <v>1.4929860851441932</v>
          </cell>
          <cell r="J64" t="str">
            <v>mensal</v>
          </cell>
          <cell r="K64">
            <v>1</v>
          </cell>
        </row>
        <row r="65">
          <cell r="B65" t="str">
            <v>25C2864338</v>
          </cell>
          <cell r="C65" t="str">
            <v>Residencial</v>
          </cell>
          <cell r="D65" t="str">
            <v>Construção</v>
          </cell>
          <cell r="E65" t="str">
            <v>na</v>
          </cell>
          <cell r="F65" t="str">
            <v>CDI</v>
          </cell>
          <cell r="G65">
            <v>4.2500000000000003E-2</v>
          </cell>
          <cell r="H65">
            <v>46968</v>
          </cell>
          <cell r="I65">
            <v>1.9921970623598715</v>
          </cell>
          <cell r="J65" t="str">
            <v>mensal</v>
          </cell>
          <cell r="K65">
            <v>1</v>
          </cell>
        </row>
        <row r="66">
          <cell r="B66" t="str">
            <v>25C3846858</v>
          </cell>
          <cell r="C66" t="str">
            <v>Residencial</v>
          </cell>
          <cell r="D66" t="str">
            <v>Corporativo</v>
          </cell>
          <cell r="E66" t="str">
            <v>na</v>
          </cell>
          <cell r="F66" t="str">
            <v>CDI</v>
          </cell>
          <cell r="G66">
            <v>0.03</v>
          </cell>
          <cell r="H66">
            <v>47541</v>
          </cell>
          <cell r="I66">
            <v>2.3769032560039904</v>
          </cell>
          <cell r="J66" t="str">
            <v>mensal</v>
          </cell>
          <cell r="K66">
            <v>0.65139999999999998</v>
          </cell>
        </row>
        <row r="67">
          <cell r="B67" t="str">
            <v>25A3684481</v>
          </cell>
          <cell r="C67" t="str">
            <v>Residencial</v>
          </cell>
          <cell r="D67" t="str">
            <v>Terreno</v>
          </cell>
          <cell r="E67" t="str">
            <v>na</v>
          </cell>
          <cell r="F67" t="str">
            <v>CDI</v>
          </cell>
          <cell r="G67">
            <v>3.7499999999999999E-2</v>
          </cell>
          <cell r="H67">
            <v>47513</v>
          </cell>
          <cell r="I67">
            <v>2.9507934909342053</v>
          </cell>
          <cell r="J67" t="str">
            <v>mensal</v>
          </cell>
          <cell r="K67">
            <v>1</v>
          </cell>
        </row>
        <row r="68">
          <cell r="B68" t="str">
            <v>22D0847833</v>
          </cell>
          <cell r="C68" t="str">
            <v>Residencial</v>
          </cell>
          <cell r="D68" t="str">
            <v>Corporativo</v>
          </cell>
          <cell r="E68" t="str">
            <v>na</v>
          </cell>
          <cell r="F68" t="str">
            <v>CDI</v>
          </cell>
          <cell r="G68">
            <v>0.04</v>
          </cell>
          <cell r="H68">
            <v>46139</v>
          </cell>
          <cell r="I68">
            <v>0.2</v>
          </cell>
          <cell r="J68" t="str">
            <v>mensal</v>
          </cell>
          <cell r="K68">
            <v>0.38775510204081631</v>
          </cell>
        </row>
        <row r="69">
          <cell r="B69" t="str">
            <v>22D0847835</v>
          </cell>
          <cell r="C69" t="str">
            <v>Residencial</v>
          </cell>
          <cell r="D69" t="str">
            <v>Corporativo</v>
          </cell>
          <cell r="E69" t="str">
            <v>na</v>
          </cell>
          <cell r="F69" t="str">
            <v>CDI</v>
          </cell>
          <cell r="G69">
            <v>4.4999999999999998E-2</v>
          </cell>
          <cell r="H69">
            <v>46503</v>
          </cell>
          <cell r="I69">
            <v>1</v>
          </cell>
          <cell r="J69" t="str">
            <v>mensal</v>
          </cell>
          <cell r="K69">
            <v>0.41975308641975306</v>
          </cell>
        </row>
        <row r="70">
          <cell r="B70" t="str">
            <v>22E1211649</v>
          </cell>
          <cell r="C70" t="str">
            <v>Residencial</v>
          </cell>
          <cell r="D70" t="str">
            <v>Terreno + RI</v>
          </cell>
          <cell r="E70" t="str">
            <v>na</v>
          </cell>
          <cell r="F70" t="str">
            <v>CDI</v>
          </cell>
          <cell r="G70">
            <v>0.03</v>
          </cell>
          <cell r="H70">
            <v>46545</v>
          </cell>
          <cell r="I70">
            <v>1.2</v>
          </cell>
          <cell r="J70" t="str">
            <v>mensal</v>
          </cell>
          <cell r="K70">
            <v>1</v>
          </cell>
        </row>
        <row r="71">
          <cell r="B71" t="str">
            <v>25F2094673</v>
          </cell>
          <cell r="C71" t="str">
            <v>Escritório</v>
          </cell>
          <cell r="D71" t="str">
            <v>Locação</v>
          </cell>
          <cell r="E71" t="str">
            <v>na</v>
          </cell>
          <cell r="F71" t="str">
            <v>CDI</v>
          </cell>
          <cell r="G71">
            <v>2.5000000000000001E-2</v>
          </cell>
          <cell r="H71">
            <v>49558</v>
          </cell>
          <cell r="I71">
            <v>3.533450617689283</v>
          </cell>
          <cell r="J71" t="str">
            <v>mensal</v>
          </cell>
          <cell r="K71">
            <v>0.18586341463414635</v>
          </cell>
        </row>
        <row r="72">
          <cell r="B72" t="str">
            <v>25F2931000</v>
          </cell>
          <cell r="C72" t="str">
            <v>Residencial</v>
          </cell>
          <cell r="D72" t="str">
            <v>Corporativo</v>
          </cell>
          <cell r="E72" t="str">
            <v>na</v>
          </cell>
          <cell r="F72" t="str">
            <v>CDI</v>
          </cell>
          <cell r="G72">
            <v>0.03</v>
          </cell>
          <cell r="H72">
            <v>47661</v>
          </cell>
          <cell r="I72">
            <v>2.5665987892421391</v>
          </cell>
          <cell r="J72" t="str">
            <v>mensal</v>
          </cell>
          <cell r="K72">
            <v>1</v>
          </cell>
        </row>
        <row r="73">
          <cell r="B73" t="str">
            <v>22E1313665</v>
          </cell>
          <cell r="C73" t="str">
            <v>Pulverizado</v>
          </cell>
          <cell r="D73" t="str">
            <v>Pulverizado</v>
          </cell>
          <cell r="E73" t="str">
            <v>na</v>
          </cell>
          <cell r="F73" t="str">
            <v>CDI</v>
          </cell>
          <cell r="G73">
            <v>4.7500000000000001E-2</v>
          </cell>
          <cell r="H73">
            <v>46553</v>
          </cell>
          <cell r="I73">
            <v>1.2310631488177877</v>
          </cell>
          <cell r="J73" t="str">
            <v>mensal</v>
          </cell>
          <cell r="K73">
            <v>0.6</v>
          </cell>
        </row>
        <row r="74">
          <cell r="B74" t="str">
            <v>24K1488063</v>
          </cell>
          <cell r="C74" t="str">
            <v>Shopping</v>
          </cell>
          <cell r="D74" t="str">
            <v>Locação</v>
          </cell>
          <cell r="E74" t="str">
            <v>na</v>
          </cell>
          <cell r="F74" t="str">
            <v>CDI</v>
          </cell>
          <cell r="G74">
            <v>4.9500000000000002E-2</v>
          </cell>
          <cell r="H74">
            <v>47422</v>
          </cell>
          <cell r="I74">
            <v>2.1143702292694768</v>
          </cell>
          <cell r="J74" t="str">
            <v>mensal</v>
          </cell>
          <cell r="K74">
            <v>0.38672000000000001</v>
          </cell>
        </row>
        <row r="75">
          <cell r="B75" t="str">
            <v>22H1318883</v>
          </cell>
          <cell r="C75" t="str">
            <v>Residencial</v>
          </cell>
          <cell r="D75" t="str">
            <v>Terreno</v>
          </cell>
          <cell r="E75" t="str">
            <v>na</v>
          </cell>
          <cell r="F75" t="str">
            <v>CDI</v>
          </cell>
          <cell r="G75">
            <v>5.5E-2</v>
          </cell>
          <cell r="H75">
            <v>46625</v>
          </cell>
          <cell r="I75">
            <v>1.3613515849754199</v>
          </cell>
          <cell r="J75" t="str">
            <v>mensal</v>
          </cell>
          <cell r="K75">
            <v>1</v>
          </cell>
        </row>
        <row r="76">
          <cell r="B76" t="str">
            <v>22J0123615</v>
          </cell>
          <cell r="C76" t="str">
            <v>Residencial</v>
          </cell>
          <cell r="D76" t="str">
            <v>Terreno + RI</v>
          </cell>
          <cell r="E76" t="str">
            <v>na</v>
          </cell>
          <cell r="F76" t="str">
            <v>CDI</v>
          </cell>
          <cell r="G76">
            <v>0.06</v>
          </cell>
          <cell r="H76">
            <v>46688</v>
          </cell>
          <cell r="I76">
            <v>1.6458094150290399</v>
          </cell>
          <cell r="J76" t="str">
            <v>mensal</v>
          </cell>
          <cell r="K76">
            <v>1</v>
          </cell>
        </row>
        <row r="77">
          <cell r="B77" t="str">
            <v>22J1021044</v>
          </cell>
          <cell r="C77" t="str">
            <v>Residencial</v>
          </cell>
          <cell r="D77" t="str">
            <v>Terreno + RI</v>
          </cell>
          <cell r="E77" t="str">
            <v>na</v>
          </cell>
          <cell r="F77" t="str">
            <v>CDI</v>
          </cell>
          <cell r="G77">
            <v>0.05</v>
          </cell>
          <cell r="H77">
            <v>46688</v>
          </cell>
          <cell r="I77">
            <v>1.4958541357821691</v>
          </cell>
          <cell r="J77" t="str">
            <v>mensal</v>
          </cell>
          <cell r="K77">
            <v>1</v>
          </cell>
        </row>
        <row r="78">
          <cell r="B78" t="str">
            <v>22K1684666</v>
          </cell>
          <cell r="C78" t="str">
            <v>Residencial</v>
          </cell>
          <cell r="D78" t="str">
            <v>Corporativo</v>
          </cell>
          <cell r="E78" t="str">
            <v>na</v>
          </cell>
          <cell r="F78" t="str">
            <v>CDI</v>
          </cell>
          <cell r="G78">
            <v>4.7500000000000001E-2</v>
          </cell>
          <cell r="H78">
            <v>46353</v>
          </cell>
          <cell r="I78">
            <v>1.4357243512514002</v>
          </cell>
          <cell r="J78" t="str">
            <v>mensal</v>
          </cell>
          <cell r="K78">
            <v>1</v>
          </cell>
        </row>
        <row r="79">
          <cell r="B79" t="str">
            <v>22L0179634</v>
          </cell>
          <cell r="C79" t="str">
            <v>Residencial</v>
          </cell>
          <cell r="D79" t="str">
            <v>Terreno + RI</v>
          </cell>
          <cell r="E79" t="str">
            <v>na</v>
          </cell>
          <cell r="F79" t="str">
            <v>CDI</v>
          </cell>
          <cell r="G79">
            <v>0.05</v>
          </cell>
          <cell r="H79">
            <v>46720</v>
          </cell>
          <cell r="I79">
            <v>1.5488138413314383</v>
          </cell>
          <cell r="J79" t="str">
            <v>mensal</v>
          </cell>
          <cell r="K79">
            <v>1</v>
          </cell>
        </row>
        <row r="80">
          <cell r="B80" t="str">
            <v>22L1013767</v>
          </cell>
          <cell r="C80" t="str">
            <v>Residencial</v>
          </cell>
          <cell r="D80" t="str">
            <v>Corporativo</v>
          </cell>
          <cell r="E80" t="str">
            <v>na</v>
          </cell>
          <cell r="F80" t="str">
            <v>CDI</v>
          </cell>
          <cell r="G80">
            <v>0.03</v>
          </cell>
          <cell r="H80">
            <v>46353</v>
          </cell>
          <cell r="I80">
            <v>1.5379819450809018</v>
          </cell>
          <cell r="J80" t="str">
            <v>mensal</v>
          </cell>
          <cell r="K80">
            <v>1</v>
          </cell>
        </row>
        <row r="81">
          <cell r="B81" t="str">
            <v>23D1611321</v>
          </cell>
          <cell r="C81" t="str">
            <v>Escritório</v>
          </cell>
          <cell r="D81" t="str">
            <v>Terreno</v>
          </cell>
          <cell r="E81" t="str">
            <v>na</v>
          </cell>
          <cell r="F81" t="str">
            <v>CDI</v>
          </cell>
          <cell r="G81">
            <v>4.9000000000000002E-2</v>
          </cell>
          <cell r="H81">
            <v>46870</v>
          </cell>
          <cell r="I81">
            <v>1.8345028992669206</v>
          </cell>
          <cell r="J81" t="str">
            <v>mensal</v>
          </cell>
          <cell r="K81">
            <v>1</v>
          </cell>
        </row>
        <row r="82">
          <cell r="B82" t="str">
            <v>23F1688312</v>
          </cell>
          <cell r="C82" t="str">
            <v>Residencial</v>
          </cell>
          <cell r="D82" t="str">
            <v>Terreno</v>
          </cell>
          <cell r="E82" t="str">
            <v>na</v>
          </cell>
          <cell r="F82" t="str">
            <v>CDI</v>
          </cell>
          <cell r="G82">
            <v>0.04</v>
          </cell>
          <cell r="H82">
            <v>46933</v>
          </cell>
          <cell r="I82">
            <v>1.9775426533251723</v>
          </cell>
          <cell r="J82" t="str">
            <v>mensal</v>
          </cell>
          <cell r="K82">
            <v>1</v>
          </cell>
        </row>
        <row r="83">
          <cell r="B83" t="str">
            <v>23G1265217</v>
          </cell>
          <cell r="C83" t="str">
            <v>Residencial</v>
          </cell>
          <cell r="D83" t="str">
            <v>Construção</v>
          </cell>
          <cell r="E83" t="str">
            <v>na</v>
          </cell>
          <cell r="F83" t="str">
            <v>CDI</v>
          </cell>
          <cell r="G83">
            <v>0.05</v>
          </cell>
          <cell r="H83">
            <v>45988</v>
          </cell>
          <cell r="I83">
            <v>1.5258127098398917</v>
          </cell>
          <cell r="J83" t="str">
            <v>mensal</v>
          </cell>
          <cell r="K83">
            <v>1</v>
          </cell>
        </row>
        <row r="84">
          <cell r="B84" t="str">
            <v>23J1928151</v>
          </cell>
          <cell r="C84" t="str">
            <v>Escritório</v>
          </cell>
          <cell r="D84" t="str">
            <v>Pulverizado</v>
          </cell>
          <cell r="E84" t="str">
            <v>na</v>
          </cell>
          <cell r="F84" t="str">
            <v>CDI</v>
          </cell>
          <cell r="G84">
            <v>3.5000000000000003E-2</v>
          </cell>
          <cell r="H84">
            <v>48151</v>
          </cell>
          <cell r="I84">
            <v>2.9179625030902168</v>
          </cell>
          <cell r="J84" t="str">
            <v>mensal</v>
          </cell>
          <cell r="K84">
            <v>1</v>
          </cell>
        </row>
        <row r="85">
          <cell r="B85" t="str">
            <v>23K1511855</v>
          </cell>
          <cell r="C85" t="str">
            <v>Residencial</v>
          </cell>
          <cell r="D85" t="str">
            <v>Corporativo</v>
          </cell>
          <cell r="E85" t="str">
            <v>na</v>
          </cell>
          <cell r="F85" t="str">
            <v>CDI</v>
          </cell>
          <cell r="G85">
            <v>0.03</v>
          </cell>
          <cell r="H85">
            <v>47086</v>
          </cell>
          <cell r="I85">
            <v>1.2584342507790534</v>
          </cell>
          <cell r="J85" t="str">
            <v>mensal</v>
          </cell>
          <cell r="K85">
            <v>1</v>
          </cell>
        </row>
        <row r="86">
          <cell r="B86" t="str">
            <v>23L1958573</v>
          </cell>
          <cell r="C86" t="str">
            <v>Pulverizado</v>
          </cell>
          <cell r="D86" t="str">
            <v>Pulverizado</v>
          </cell>
          <cell r="E86" t="str">
            <v>na</v>
          </cell>
          <cell r="F86" t="str">
            <v>CDI</v>
          </cell>
          <cell r="G86">
            <v>5.5E-2</v>
          </cell>
          <cell r="H86">
            <v>47115</v>
          </cell>
          <cell r="I86">
            <v>2.2638176803497094</v>
          </cell>
          <cell r="J86" t="str">
            <v>mensal</v>
          </cell>
          <cell r="K86">
            <v>1</v>
          </cell>
        </row>
        <row r="87">
          <cell r="B87" t="str">
            <v>23L1958694</v>
          </cell>
          <cell r="C87" t="str">
            <v>Residencial</v>
          </cell>
          <cell r="D87" t="str">
            <v>Pulverizado</v>
          </cell>
          <cell r="E87" t="str">
            <v>na</v>
          </cell>
          <cell r="F87" t="str">
            <v>CDI</v>
          </cell>
          <cell r="G87">
            <v>5.5E-2</v>
          </cell>
          <cell r="H87">
            <v>47115</v>
          </cell>
          <cell r="I87">
            <v>2.2711296725979819</v>
          </cell>
          <cell r="J87" t="str">
            <v>mensal</v>
          </cell>
          <cell r="K87">
            <v>1</v>
          </cell>
        </row>
        <row r="88">
          <cell r="B88" t="str">
            <v>24A1828538</v>
          </cell>
          <cell r="C88" t="str">
            <v>BTS</v>
          </cell>
          <cell r="D88" t="str">
            <v>BTS</v>
          </cell>
          <cell r="E88" t="str">
            <v>na</v>
          </cell>
          <cell r="F88" t="str">
            <v>IPCA</v>
          </cell>
          <cell r="G88">
            <v>9.8369999999999999E-2</v>
          </cell>
          <cell r="H88">
            <v>50742</v>
          </cell>
          <cell r="I88">
            <v>5.0865034721370668</v>
          </cell>
          <cell r="J88" t="str">
            <v>mensal</v>
          </cell>
          <cell r="K88">
            <v>1</v>
          </cell>
        </row>
        <row r="89">
          <cell r="B89" t="str">
            <v>24D3464295</v>
          </cell>
          <cell r="C89" t="str">
            <v>Residencial</v>
          </cell>
          <cell r="D89" t="str">
            <v>Construção</v>
          </cell>
          <cell r="E89" t="str">
            <v>na</v>
          </cell>
          <cell r="F89" t="str">
            <v>CDI</v>
          </cell>
          <cell r="G89">
            <v>4.2500000000000003E-2</v>
          </cell>
          <cell r="H89">
            <v>46301</v>
          </cell>
          <cell r="I89">
            <v>0.63517838164967977</v>
          </cell>
          <cell r="J89" t="str">
            <v>mensal</v>
          </cell>
          <cell r="K89">
            <v>1</v>
          </cell>
        </row>
        <row r="90">
          <cell r="B90" t="str">
            <v>24E1235616</v>
          </cell>
          <cell r="C90" t="str">
            <v>Residencial</v>
          </cell>
          <cell r="D90" t="str">
            <v>Construção</v>
          </cell>
          <cell r="E90" t="str">
            <v>na</v>
          </cell>
          <cell r="F90" t="str">
            <v>CDI</v>
          </cell>
          <cell r="G90">
            <v>0.05</v>
          </cell>
          <cell r="H90">
            <v>46512</v>
          </cell>
          <cell r="I90">
            <v>1.1105571369074556</v>
          </cell>
          <cell r="J90" t="str">
            <v>mensal</v>
          </cell>
          <cell r="K90">
            <v>1</v>
          </cell>
        </row>
        <row r="91">
          <cell r="B91" t="str">
            <v>24E1753141</v>
          </cell>
          <cell r="C91" t="str">
            <v>Residencial</v>
          </cell>
          <cell r="D91" t="str">
            <v>Estoque</v>
          </cell>
          <cell r="E91" t="str">
            <v>na</v>
          </cell>
          <cell r="F91" t="str">
            <v>CDI</v>
          </cell>
          <cell r="G91">
            <v>0.06</v>
          </cell>
          <cell r="H91">
            <v>47275</v>
          </cell>
          <cell r="I91">
            <v>1.5876168335139211</v>
          </cell>
          <cell r="J91" t="str">
            <v>mensal</v>
          </cell>
          <cell r="K91">
            <v>1</v>
          </cell>
        </row>
        <row r="92">
          <cell r="B92" t="str">
            <v>19H0235501</v>
          </cell>
          <cell r="C92" t="str">
            <v>BTS</v>
          </cell>
          <cell r="D92" t="str">
            <v>BTS</v>
          </cell>
          <cell r="E92" t="str">
            <v>AAA Fitch</v>
          </cell>
          <cell r="F92" t="str">
            <v>IPCA</v>
          </cell>
          <cell r="G92">
            <v>3.8800000000000001E-2</v>
          </cell>
          <cell r="H92" t="str">
            <v>30/06/2031</v>
          </cell>
          <cell r="I92">
            <v>1.8577422125070819</v>
          </cell>
          <cell r="J92" t="str">
            <v>mensal</v>
          </cell>
          <cell r="K92">
            <v>1.855561604064598E-2</v>
          </cell>
        </row>
        <row r="93">
          <cell r="B93" t="str">
            <v>19J0327167</v>
          </cell>
          <cell r="C93" t="str">
            <v>Residencial</v>
          </cell>
          <cell r="D93" t="str">
            <v>Estoque</v>
          </cell>
          <cell r="E93" t="str">
            <v>na</v>
          </cell>
          <cell r="F93" t="str">
            <v>CDI</v>
          </cell>
          <cell r="G93">
            <v>5.7000000000000002E-2</v>
          </cell>
          <cell r="H93">
            <v>46379</v>
          </cell>
          <cell r="I93">
            <v>0.6</v>
          </cell>
          <cell r="J93" t="str">
            <v>mensal</v>
          </cell>
          <cell r="K93">
            <v>1</v>
          </cell>
        </row>
        <row r="94">
          <cell r="B94" t="str">
            <v>19K1145398</v>
          </cell>
          <cell r="C94" t="str">
            <v>Hotel</v>
          </cell>
          <cell r="D94" t="str">
            <v>Corporativo</v>
          </cell>
          <cell r="E94" t="str">
            <v>na</v>
          </cell>
          <cell r="F94" t="str">
            <v>IPCA</v>
          </cell>
          <cell r="G94">
            <v>8.6800000000000002E-2</v>
          </cell>
          <cell r="H94" t="str">
            <v>20/04/2040</v>
          </cell>
          <cell r="I94">
            <v>5.7421460922122307</v>
          </cell>
          <cell r="J94" t="str">
            <v>mensal</v>
          </cell>
          <cell r="K94">
            <v>0.2667418546365915</v>
          </cell>
        </row>
        <row r="95">
          <cell r="B95" t="str">
            <v>20H0695880</v>
          </cell>
          <cell r="C95" t="str">
            <v>BTS</v>
          </cell>
          <cell r="D95" t="str">
            <v>BTS</v>
          </cell>
          <cell r="E95" t="str">
            <v>na</v>
          </cell>
          <cell r="F95" t="str">
            <v>IPCA</v>
          </cell>
          <cell r="G95">
            <v>0.05</v>
          </cell>
          <cell r="H95" t="str">
            <v>10/08/2035</v>
          </cell>
          <cell r="I95">
            <v>6.3756058160608049</v>
          </cell>
          <cell r="J95" t="str">
            <v>mensal</v>
          </cell>
          <cell r="K95">
            <v>3.489086996618506E-2</v>
          </cell>
        </row>
        <row r="96">
          <cell r="B96" t="str">
            <v>20K0010253</v>
          </cell>
          <cell r="C96" t="str">
            <v>BTS</v>
          </cell>
          <cell r="D96" t="str">
            <v>BTS</v>
          </cell>
          <cell r="E96" t="str">
            <v>na</v>
          </cell>
          <cell r="F96" t="str">
            <v>IPCA</v>
          </cell>
          <cell r="G96">
            <v>0.05</v>
          </cell>
          <cell r="H96" t="str">
            <v>19/10/2035</v>
          </cell>
          <cell r="I96">
            <v>4.5552965995770647</v>
          </cell>
          <cell r="J96" t="str">
            <v>mensal</v>
          </cell>
          <cell r="K96">
            <v>9.2756595506665429E-2</v>
          </cell>
        </row>
        <row r="97">
          <cell r="B97" t="str">
            <v>20L0522095</v>
          </cell>
          <cell r="C97" t="str">
            <v>Hotel</v>
          </cell>
          <cell r="D97" t="str">
            <v>Corporativo</v>
          </cell>
          <cell r="E97" t="str">
            <v>na</v>
          </cell>
          <cell r="F97" t="str">
            <v>IPCA</v>
          </cell>
          <cell r="G97">
            <v>8.4699999999999998E-2</v>
          </cell>
          <cell r="H97" t="str">
            <v>07/03/2041</v>
          </cell>
          <cell r="I97">
            <v>6.0335339765976901</v>
          </cell>
          <cell r="J97" t="str">
            <v>mensal</v>
          </cell>
          <cell r="K97">
            <v>1</v>
          </cell>
        </row>
        <row r="98">
          <cell r="B98" t="str">
            <v>20L0522230</v>
          </cell>
          <cell r="C98" t="str">
            <v>Hotel</v>
          </cell>
          <cell r="D98" t="str">
            <v>Corporativo</v>
          </cell>
          <cell r="E98" t="str">
            <v>na</v>
          </cell>
          <cell r="F98" t="str">
            <v>IPCA</v>
          </cell>
          <cell r="G98">
            <v>7.9479999999999995E-2</v>
          </cell>
          <cell r="H98">
            <v>51567</v>
          </cell>
          <cell r="I98">
            <v>6.4555085140309254</v>
          </cell>
          <cell r="J98" t="str">
            <v>mensal</v>
          </cell>
          <cell r="K98">
            <v>9.5875850340136057E-2</v>
          </cell>
        </row>
        <row r="99">
          <cell r="B99" t="str">
            <v>20L0522964</v>
          </cell>
          <cell r="C99" t="str">
            <v>Hotel</v>
          </cell>
          <cell r="D99" t="str">
            <v>Corporativo</v>
          </cell>
          <cell r="E99" t="str">
            <v>na</v>
          </cell>
          <cell r="F99" t="str">
            <v>IPCA</v>
          </cell>
          <cell r="G99">
            <v>8.6970000000000006E-2</v>
          </cell>
          <cell r="H99">
            <v>51904</v>
          </cell>
          <cell r="I99">
            <v>6.2471427870693041</v>
          </cell>
          <cell r="J99" t="str">
            <v>mensal</v>
          </cell>
          <cell r="K99">
            <v>1</v>
          </cell>
        </row>
        <row r="100">
          <cell r="B100" t="str">
            <v>20L0675397</v>
          </cell>
          <cell r="C100" t="str">
            <v>Residencial</v>
          </cell>
          <cell r="D100" t="str">
            <v>Corporativo</v>
          </cell>
          <cell r="E100" t="str">
            <v>BB S&amp;P</v>
          </cell>
          <cell r="F100" t="str">
            <v>CDI</v>
          </cell>
          <cell r="G100">
            <v>0.04</v>
          </cell>
          <cell r="H100">
            <v>46022</v>
          </cell>
          <cell r="I100">
            <v>2.2999999999999998</v>
          </cell>
          <cell r="J100" t="str">
            <v>mensal</v>
          </cell>
          <cell r="K100">
            <v>1</v>
          </cell>
        </row>
        <row r="101">
          <cell r="B101" t="str">
            <v>21F0950228</v>
          </cell>
          <cell r="C101" t="str">
            <v>BTS</v>
          </cell>
          <cell r="D101" t="str">
            <v>BTS</v>
          </cell>
          <cell r="E101" t="str">
            <v>na</v>
          </cell>
          <cell r="F101" t="str">
            <v>IPCA</v>
          </cell>
          <cell r="G101">
            <v>7.3999999999999996E-2</v>
          </cell>
          <cell r="H101" t="str">
            <v>27/06/2033</v>
          </cell>
          <cell r="I101">
            <v>3.4229264256203766</v>
          </cell>
          <cell r="J101" t="str">
            <v>mensal</v>
          </cell>
          <cell r="K101">
            <v>0.22069371390738221</v>
          </cell>
        </row>
        <row r="102">
          <cell r="B102" t="str">
            <v>21F0950009</v>
          </cell>
          <cell r="C102" t="str">
            <v>BTS</v>
          </cell>
          <cell r="D102" t="str">
            <v>BTS</v>
          </cell>
          <cell r="E102" t="str">
            <v>na</v>
          </cell>
          <cell r="F102" t="str">
            <v>IPCA</v>
          </cell>
          <cell r="G102">
            <v>6.4000000000000001E-2</v>
          </cell>
          <cell r="H102" t="str">
            <v>27/06/2033</v>
          </cell>
          <cell r="I102">
            <v>3.4995959143550333</v>
          </cell>
          <cell r="J102" t="str">
            <v>mensal</v>
          </cell>
          <cell r="K102">
            <v>0.18065887353878851</v>
          </cell>
        </row>
        <row r="103">
          <cell r="B103" t="str">
            <v>21F0968888</v>
          </cell>
          <cell r="C103" t="str">
            <v>Logística</v>
          </cell>
          <cell r="D103" t="str">
            <v>Corporativo</v>
          </cell>
          <cell r="E103" t="str">
            <v>na</v>
          </cell>
          <cell r="F103" t="str">
            <v>IPCA</v>
          </cell>
          <cell r="G103">
            <v>6.5000000000000002E-2</v>
          </cell>
          <cell r="H103" t="str">
            <v xml:space="preserve">	16/06/2031</v>
          </cell>
          <cell r="I103">
            <v>2.5304822961418951</v>
          </cell>
          <cell r="J103" t="str">
            <v>mensal</v>
          </cell>
          <cell r="K103">
            <v>4.5960000000000001E-2</v>
          </cell>
        </row>
        <row r="104">
          <cell r="B104" t="str">
            <v>21G0864339</v>
          </cell>
          <cell r="C104" t="str">
            <v>Infraestrutura</v>
          </cell>
          <cell r="D104" t="str">
            <v>Locação</v>
          </cell>
          <cell r="E104" t="str">
            <v>na</v>
          </cell>
          <cell r="F104" t="str">
            <v>IPCA</v>
          </cell>
          <cell r="G104">
            <v>6.5000000000000002E-2</v>
          </cell>
          <cell r="H104" t="str">
            <v>15/08/2033</v>
          </cell>
          <cell r="I104">
            <v>3.3536884337616084</v>
          </cell>
          <cell r="J104" t="str">
            <v>mensal</v>
          </cell>
          <cell r="K104">
            <v>0.23417943107221006</v>
          </cell>
        </row>
        <row r="105">
          <cell r="B105" t="str">
            <v>21H0926710</v>
          </cell>
          <cell r="C105" t="str">
            <v>Logística</v>
          </cell>
          <cell r="D105" t="str">
            <v>Locação</v>
          </cell>
          <cell r="E105" t="str">
            <v>na</v>
          </cell>
          <cell r="F105" t="str">
            <v>IPCA</v>
          </cell>
          <cell r="G105">
            <v>0.08</v>
          </cell>
          <cell r="H105" t="str">
            <v>20/08/2031</v>
          </cell>
          <cell r="I105">
            <v>2.3292980425214731</v>
          </cell>
          <cell r="J105" t="str">
            <v>mensal</v>
          </cell>
          <cell r="K105">
            <v>5.0999999999999997E-2</v>
          </cell>
        </row>
        <row r="106">
          <cell r="B106" t="str">
            <v>22E0120569</v>
          </cell>
          <cell r="C106" t="str">
            <v>Logística</v>
          </cell>
          <cell r="D106" t="str">
            <v>Locação</v>
          </cell>
          <cell r="E106" t="str">
            <v>na</v>
          </cell>
          <cell r="F106" t="str">
            <v>IPCA</v>
          </cell>
          <cell r="G106">
            <v>9.5000000000000001E-2</v>
          </cell>
          <cell r="H106" t="str">
            <v>21/05/2027</v>
          </cell>
          <cell r="I106">
            <v>1.1709591221390192</v>
          </cell>
          <cell r="J106" t="str">
            <v>mensal</v>
          </cell>
          <cell r="K106">
            <v>1</v>
          </cell>
        </row>
        <row r="107">
          <cell r="B107" t="str">
            <v>22F1020478</v>
          </cell>
          <cell r="C107" t="str">
            <v>Infraestrutura</v>
          </cell>
          <cell r="D107" t="str">
            <v>Pulverizado</v>
          </cell>
          <cell r="E107" t="str">
            <v>na</v>
          </cell>
          <cell r="F107" t="str">
            <v>IPCA</v>
          </cell>
          <cell r="G107">
            <v>9.7000000000000003E-2</v>
          </cell>
          <cell r="H107">
            <v>48380</v>
          </cell>
          <cell r="I107">
            <v>2.8593667028075038</v>
          </cell>
          <cell r="J107" t="str">
            <v>mensal</v>
          </cell>
          <cell r="K107">
            <v>0.7</v>
          </cell>
        </row>
        <row r="108">
          <cell r="B108" t="str">
            <v>22G0282296</v>
          </cell>
          <cell r="C108" t="str">
            <v>Escritório</v>
          </cell>
          <cell r="D108" t="str">
            <v>Locação</v>
          </cell>
          <cell r="E108" t="str">
            <v>na</v>
          </cell>
          <cell r="F108" t="str">
            <v>CDI</v>
          </cell>
          <cell r="G108">
            <v>1.7000000000000001E-2</v>
          </cell>
          <cell r="H108" t="str">
            <v>19/07/2027</v>
          </cell>
          <cell r="I108">
            <v>1.3027222550749999</v>
          </cell>
          <cell r="J108" t="str">
            <v>mensal</v>
          </cell>
          <cell r="K108">
            <v>5.8E-4</v>
          </cell>
        </row>
        <row r="109">
          <cell r="B109" t="str">
            <v>23L0034406</v>
          </cell>
          <cell r="C109" t="str">
            <v>Hotel</v>
          </cell>
          <cell r="D109" t="str">
            <v>Pulverizado</v>
          </cell>
          <cell r="E109" t="str">
            <v>na</v>
          </cell>
          <cell r="F109" t="str">
            <v>IPCA</v>
          </cell>
          <cell r="G109">
            <v>0.11</v>
          </cell>
          <cell r="H109">
            <v>48943</v>
          </cell>
          <cell r="I109">
            <v>3.4362598837274323</v>
          </cell>
          <cell r="J109" t="str">
            <v>mensal</v>
          </cell>
          <cell r="K109">
            <v>1</v>
          </cell>
        </row>
        <row r="110">
          <cell r="B110" t="str">
            <v>24A2073830</v>
          </cell>
          <cell r="C110" t="str">
            <v>Residencial</v>
          </cell>
          <cell r="D110" t="str">
            <v>Construção</v>
          </cell>
          <cell r="E110" t="str">
            <v>na</v>
          </cell>
          <cell r="F110" t="str">
            <v>IPCA</v>
          </cell>
          <cell r="G110">
            <v>0.12</v>
          </cell>
          <cell r="H110">
            <v>46449</v>
          </cell>
          <cell r="I110">
            <v>1.005503462240257</v>
          </cell>
          <cell r="J110" t="str">
            <v>mensal</v>
          </cell>
          <cell r="K110">
            <v>1</v>
          </cell>
        </row>
        <row r="111">
          <cell r="B111" t="str">
            <v>24C1476175</v>
          </cell>
          <cell r="C111" t="str">
            <v>Escritório</v>
          </cell>
          <cell r="D111" t="str">
            <v>Locação</v>
          </cell>
          <cell r="E111" t="str">
            <v>na</v>
          </cell>
          <cell r="F111" t="str">
            <v>CDI</v>
          </cell>
          <cell r="G111">
            <v>0.03</v>
          </cell>
          <cell r="H111">
            <v>46094</v>
          </cell>
          <cell r="I111">
            <v>0.11004896153656858</v>
          </cell>
          <cell r="J111" t="str">
            <v>mensal</v>
          </cell>
          <cell r="K111">
            <v>0.76158940397350994</v>
          </cell>
        </row>
        <row r="112">
          <cell r="B112" t="str">
            <v>24E1730283</v>
          </cell>
          <cell r="C112" t="str">
            <v>Residencial</v>
          </cell>
          <cell r="D112" t="str">
            <v>Construção</v>
          </cell>
          <cell r="E112" t="str">
            <v>na</v>
          </cell>
          <cell r="F112" t="str">
            <v>CDI</v>
          </cell>
          <cell r="G112">
            <v>0.06</v>
          </cell>
          <cell r="H112">
            <v>46178</v>
          </cell>
          <cell r="I112">
            <v>0.32193138770183005</v>
          </cell>
          <cell r="J112" t="str">
            <v>mensal</v>
          </cell>
          <cell r="K112">
            <v>1</v>
          </cell>
        </row>
        <row r="113">
          <cell r="B113" t="str">
            <v>24G1559252</v>
          </cell>
          <cell r="C113" t="str">
            <v>Escritório</v>
          </cell>
          <cell r="D113" t="str">
            <v>Terreno + RI</v>
          </cell>
          <cell r="E113" t="str">
            <v>na</v>
          </cell>
          <cell r="F113" t="str">
            <v>CDI</v>
          </cell>
          <cell r="G113">
            <v>4.3999999999999997E-2</v>
          </cell>
          <cell r="H113">
            <v>46513</v>
          </cell>
          <cell r="I113">
            <v>1.0505918430899415</v>
          </cell>
          <cell r="J113" t="str">
            <v>mensal</v>
          </cell>
          <cell r="K113">
            <v>1</v>
          </cell>
        </row>
        <row r="114">
          <cell r="B114" t="str">
            <v>24G1972260</v>
          </cell>
          <cell r="C114" t="str">
            <v>Shopping</v>
          </cell>
          <cell r="D114" t="str">
            <v>Pulverizado</v>
          </cell>
          <cell r="E114" t="str">
            <v>na</v>
          </cell>
          <cell r="F114" t="str">
            <v>CDI</v>
          </cell>
          <cell r="G114">
            <v>4.4999999999999998E-2</v>
          </cell>
          <cell r="H114">
            <v>50976</v>
          </cell>
          <cell r="I114">
            <v>4.0722768415399244</v>
          </cell>
          <cell r="J114" t="str">
            <v>mensal</v>
          </cell>
          <cell r="K114">
            <v>0.91</v>
          </cell>
        </row>
        <row r="115">
          <cell r="B115" t="str">
            <v>23F0046476</v>
          </cell>
          <cell r="C115" t="str">
            <v>Infraestrutura</v>
          </cell>
          <cell r="D115" t="str">
            <v>Pulverizado</v>
          </cell>
          <cell r="E115" t="str">
            <v>na</v>
          </cell>
          <cell r="F115" t="str">
            <v>IPCA</v>
          </cell>
          <cell r="G115">
            <v>0.11</v>
          </cell>
          <cell r="H115">
            <v>50236</v>
          </cell>
          <cell r="I115">
            <v>4.4014875158856794</v>
          </cell>
          <cell r="J115" t="str">
            <v>mensal</v>
          </cell>
          <cell r="K115">
            <v>0.14388194444444444</v>
          </cell>
        </row>
        <row r="116">
          <cell r="B116" t="str">
            <v>23A1225575</v>
          </cell>
          <cell r="C116" t="str">
            <v>Infraestrutura</v>
          </cell>
          <cell r="D116" t="str">
            <v>Locação</v>
          </cell>
          <cell r="E116" t="str">
            <v>na</v>
          </cell>
          <cell r="F116" t="str">
            <v>IPCA</v>
          </cell>
          <cell r="G116">
            <v>0.1075</v>
          </cell>
          <cell r="H116">
            <v>50405</v>
          </cell>
          <cell r="I116">
            <v>5.1417502191610787</v>
          </cell>
          <cell r="J116" t="str">
            <v>mensal</v>
          </cell>
          <cell r="K116">
            <v>0.34418386491557224</v>
          </cell>
        </row>
        <row r="117">
          <cell r="B117" t="str">
            <v>25H0017008</v>
          </cell>
          <cell r="C117" t="str">
            <v>Residencial</v>
          </cell>
          <cell r="D117" t="str">
            <v>Terreno + Construção</v>
          </cell>
          <cell r="E117" t="str">
            <v>na</v>
          </cell>
          <cell r="F117" t="str">
            <v>CDI</v>
          </cell>
          <cell r="G117">
            <v>0.05</v>
          </cell>
          <cell r="H117">
            <v>46239</v>
          </cell>
          <cell r="I117">
            <v>0.47391254564364182</v>
          </cell>
          <cell r="J117" t="str">
            <v>mensal</v>
          </cell>
          <cell r="K117">
            <v>1</v>
          </cell>
        </row>
        <row r="118">
          <cell r="B118" t="str">
            <v>25G4408701</v>
          </cell>
          <cell r="C118" t="str">
            <v>Residencial</v>
          </cell>
          <cell r="D118" t="str">
            <v>Terreno</v>
          </cell>
          <cell r="E118" t="str">
            <v>na</v>
          </cell>
          <cell r="F118" t="str">
            <v>CDI</v>
          </cell>
          <cell r="G118">
            <v>4.2500000000000003E-2</v>
          </cell>
          <cell r="H118">
            <v>47753</v>
          </cell>
          <cell r="I118">
            <v>3.1567640618665185</v>
          </cell>
          <cell r="J118" t="str">
            <v>mensal</v>
          </cell>
          <cell r="K118">
            <v>1</v>
          </cell>
        </row>
        <row r="119">
          <cell r="B119" t="str">
            <v>25E0091467</v>
          </cell>
          <cell r="C119" t="str">
            <v>Residencial</v>
          </cell>
          <cell r="D119" t="str">
            <v>Terreno</v>
          </cell>
          <cell r="E119" t="str">
            <v>na</v>
          </cell>
          <cell r="F119" t="str">
            <v>CDI</v>
          </cell>
          <cell r="G119">
            <v>4.2500000000000003E-2</v>
          </cell>
          <cell r="H119">
            <v>47694</v>
          </cell>
          <cell r="I119">
            <v>3.0809034395722557</v>
          </cell>
          <cell r="J119" t="str">
            <v>mensal</v>
          </cell>
          <cell r="K119">
            <v>1</v>
          </cell>
        </row>
        <row r="120">
          <cell r="B120" t="str">
            <v>25E0091636</v>
          </cell>
          <cell r="C120" t="str">
            <v>Residencial</v>
          </cell>
          <cell r="D120" t="str">
            <v>Terreno</v>
          </cell>
          <cell r="E120" t="str">
            <v>na</v>
          </cell>
          <cell r="F120" t="str">
            <v>CDI</v>
          </cell>
          <cell r="G120">
            <v>4.2500000000000003E-2</v>
          </cell>
          <cell r="H120">
            <v>47725</v>
          </cell>
          <cell r="I120">
            <v>3.1217908044316123</v>
          </cell>
          <cell r="J120" t="str">
            <v>mensal</v>
          </cell>
          <cell r="K120">
            <v>1</v>
          </cell>
        </row>
        <row r="121">
          <cell r="B121" t="str">
            <v>24H2371352</v>
          </cell>
          <cell r="C121" t="str">
            <v>Residencial</v>
          </cell>
          <cell r="D121" t="str">
            <v>Terreno + Construção</v>
          </cell>
          <cell r="E121" t="str">
            <v>na</v>
          </cell>
          <cell r="F121" t="str">
            <v>CDI</v>
          </cell>
          <cell r="G121">
            <v>0.06</v>
          </cell>
          <cell r="H121" t="str">
            <v>03/07/2025</v>
          </cell>
          <cell r="I121">
            <v>0.20688895410162131</v>
          </cell>
          <cell r="J121" t="str">
            <v>mensal</v>
          </cell>
          <cell r="K121">
            <v>1</v>
          </cell>
        </row>
        <row r="122">
          <cell r="B122" t="str">
            <v>21E0608916</v>
          </cell>
          <cell r="C122" t="str">
            <v>Residencial</v>
          </cell>
          <cell r="D122" t="str">
            <v>Construção</v>
          </cell>
          <cell r="E122" t="str">
            <v>na</v>
          </cell>
          <cell r="F122" t="str">
            <v>CDI</v>
          </cell>
          <cell r="G122">
            <v>0.05</v>
          </cell>
          <cell r="H122">
            <v>46170</v>
          </cell>
          <cell r="I122">
            <v>0.19179274768893084</v>
          </cell>
          <cell r="J122" t="str">
            <v>mensal</v>
          </cell>
          <cell r="K122">
            <v>1</v>
          </cell>
        </row>
        <row r="123">
          <cell r="B123" t="str">
            <v>24I1465223</v>
          </cell>
          <cell r="C123" t="str">
            <v>Hospital</v>
          </cell>
          <cell r="D123" t="str">
            <v>BTS</v>
          </cell>
          <cell r="E123" t="str">
            <v>na</v>
          </cell>
          <cell r="F123" t="str">
            <v>CDI</v>
          </cell>
          <cell r="G123">
            <v>4.3499999999999997E-2</v>
          </cell>
          <cell r="H123">
            <v>47738</v>
          </cell>
          <cell r="I123">
            <v>2.1318090221427672</v>
          </cell>
          <cell r="J123" t="str">
            <v>mensal</v>
          </cell>
          <cell r="K123">
            <v>1</v>
          </cell>
        </row>
        <row r="124">
          <cell r="B124" t="str">
            <v>24I1475522</v>
          </cell>
          <cell r="C124" t="str">
            <v>Hospital</v>
          </cell>
          <cell r="D124" t="str">
            <v>BTS</v>
          </cell>
          <cell r="E124" t="str">
            <v>na</v>
          </cell>
          <cell r="F124" t="str">
            <v>IPCA</v>
          </cell>
          <cell r="G124">
            <v>0.09</v>
          </cell>
          <cell r="H124">
            <v>48956</v>
          </cell>
          <cell r="I124">
            <v>3.7138286436847388</v>
          </cell>
          <cell r="J124" t="str">
            <v>mensal</v>
          </cell>
          <cell r="K124">
            <v>1</v>
          </cell>
        </row>
        <row r="125">
          <cell r="B125" t="str">
            <v>23L1605236</v>
          </cell>
          <cell r="C125" t="str">
            <v>Residencial</v>
          </cell>
          <cell r="D125" t="str">
            <v>Pulverizado</v>
          </cell>
          <cell r="E125" t="str">
            <v>na</v>
          </cell>
          <cell r="F125" t="str">
            <v>IPCA</v>
          </cell>
          <cell r="G125">
            <v>0.1007</v>
          </cell>
          <cell r="H125">
            <v>47983</v>
          </cell>
          <cell r="I125">
            <v>4.7057034483107172</v>
          </cell>
          <cell r="J125" t="str">
            <v>mensal</v>
          </cell>
          <cell r="K125">
            <v>6.0172997987289817E-3</v>
          </cell>
        </row>
        <row r="126">
          <cell r="B126" t="str">
            <v>24I1148077</v>
          </cell>
          <cell r="C126" t="str">
            <v>Residencial</v>
          </cell>
          <cell r="D126" t="str">
            <v>Terreno + RI</v>
          </cell>
          <cell r="E126" t="str">
            <v>na</v>
          </cell>
          <cell r="F126" t="str">
            <v>CDI</v>
          </cell>
          <cell r="G126">
            <v>4.1000000000000002E-2</v>
          </cell>
          <cell r="H126">
            <v>46386</v>
          </cell>
          <cell r="I126">
            <v>0.83749048505708934</v>
          </cell>
          <cell r="J126" t="str">
            <v>mensal</v>
          </cell>
          <cell r="K126">
            <v>1</v>
          </cell>
        </row>
        <row r="127">
          <cell r="B127" t="str">
            <v>25J2856741</v>
          </cell>
          <cell r="C127" t="str">
            <v>Residencial</v>
          </cell>
          <cell r="D127" t="str">
            <v>Construção</v>
          </cell>
          <cell r="E127" t="str">
            <v>na</v>
          </cell>
          <cell r="F127" t="str">
            <v>CDI</v>
          </cell>
          <cell r="G127">
            <v>0.03</v>
          </cell>
          <cell r="H127" t="str">
            <v>27/02/2030</v>
          </cell>
          <cell r="I127">
            <v>2.9469218689002803</v>
          </cell>
          <cell r="J127" t="str">
            <v>mensal</v>
          </cell>
          <cell r="K127">
            <v>1</v>
          </cell>
        </row>
        <row r="128">
          <cell r="B128" t="str">
            <v>25J2627136</v>
          </cell>
          <cell r="C128" t="str">
            <v>Residencial</v>
          </cell>
          <cell r="D128" t="str">
            <v>Construção</v>
          </cell>
          <cell r="E128" t="str">
            <v>na</v>
          </cell>
          <cell r="F128" t="str">
            <v>IPCA</v>
          </cell>
          <cell r="G128">
            <v>0.09</v>
          </cell>
          <cell r="H128">
            <v>47513</v>
          </cell>
          <cell r="I128">
            <v>3.3632784141036027</v>
          </cell>
          <cell r="J128" t="str">
            <v>mensal</v>
          </cell>
          <cell r="K128">
            <v>1</v>
          </cell>
        </row>
        <row r="129">
          <cell r="B129" t="str">
            <v>25J2626646</v>
          </cell>
          <cell r="C129" t="str">
            <v>Residencial</v>
          </cell>
          <cell r="D129" t="str">
            <v>Construção</v>
          </cell>
          <cell r="E129" t="str">
            <v>na</v>
          </cell>
          <cell r="F129" t="str">
            <v>IPCA</v>
          </cell>
          <cell r="G129">
            <v>0.09</v>
          </cell>
          <cell r="H129">
            <v>47513</v>
          </cell>
          <cell r="I129">
            <v>3.3007512427629004</v>
          </cell>
          <cell r="J129" t="str">
            <v>mensal</v>
          </cell>
          <cell r="K129">
            <v>0.28726666666666667</v>
          </cell>
        </row>
        <row r="130">
          <cell r="B130" t="str">
            <v>25I2601835</v>
          </cell>
          <cell r="C130" t="str">
            <v>Residencial</v>
          </cell>
          <cell r="D130" t="str">
            <v>Terreno</v>
          </cell>
          <cell r="E130" t="str">
            <v>na</v>
          </cell>
          <cell r="F130" t="str">
            <v>CDI</v>
          </cell>
          <cell r="G130">
            <v>0.05</v>
          </cell>
          <cell r="H130">
            <v>47422</v>
          </cell>
          <cell r="I130">
            <v>2.6895176697083811</v>
          </cell>
          <cell r="J130" t="str">
            <v>mensal</v>
          </cell>
          <cell r="K130">
            <v>1</v>
          </cell>
        </row>
        <row r="131">
          <cell r="B131" t="str">
            <v>20G0926014</v>
          </cell>
          <cell r="C131" t="str">
            <v>Logística</v>
          </cell>
          <cell r="D131" t="str">
            <v>BTS</v>
          </cell>
          <cell r="E131" t="str">
            <v>na</v>
          </cell>
          <cell r="F131" t="str">
            <v>IPCA</v>
          </cell>
          <cell r="G131">
            <v>5.7000000000000002E-2</v>
          </cell>
          <cell r="H131" t="str">
            <v>22/07/2041</v>
          </cell>
          <cell r="I131">
            <v>6.7643548841809054</v>
          </cell>
          <cell r="J131" t="str">
            <v>mensal</v>
          </cell>
          <cell r="K131">
            <v>6.182032189555027E-2</v>
          </cell>
        </row>
        <row r="132">
          <cell r="B132" t="str">
            <v>19L0899539</v>
          </cell>
          <cell r="C132" t="str">
            <v>Residencial</v>
          </cell>
          <cell r="D132" t="str">
            <v>Pulverizado</v>
          </cell>
          <cell r="E132" t="str">
            <v>na</v>
          </cell>
          <cell r="F132" t="str">
            <v>IPCA</v>
          </cell>
          <cell r="G132">
            <v>0.06</v>
          </cell>
          <cell r="H132" t="str">
            <v>15/01/2036</v>
          </cell>
          <cell r="I132">
            <v>4.9017797538473369</v>
          </cell>
          <cell r="J132" t="str">
            <v>mensal</v>
          </cell>
          <cell r="K132">
            <v>6.3983326236525404E-2</v>
          </cell>
        </row>
        <row r="133">
          <cell r="B133" t="str">
            <v>19K0981679</v>
          </cell>
          <cell r="C133" t="str">
            <v>Logística</v>
          </cell>
          <cell r="D133" t="str">
            <v>BTS</v>
          </cell>
          <cell r="E133" t="str">
            <v>na</v>
          </cell>
          <cell r="F133" t="str">
            <v>IPCA</v>
          </cell>
          <cell r="G133">
            <v>0.06</v>
          </cell>
          <cell r="H133" t="str">
            <v>16/12/2031</v>
          </cell>
          <cell r="I133">
            <v>1.9974588236770539</v>
          </cell>
          <cell r="J133" t="str">
            <v>mensal</v>
          </cell>
          <cell r="K133">
            <v>3.16875E-2</v>
          </cell>
        </row>
        <row r="134">
          <cell r="B134" t="str">
            <v>20J0837185</v>
          </cell>
          <cell r="C134" t="str">
            <v>Residencial</v>
          </cell>
          <cell r="D134" t="str">
            <v>Pulverizado</v>
          </cell>
          <cell r="E134" t="str">
            <v>na</v>
          </cell>
          <cell r="F134" t="str">
            <v>IPCA</v>
          </cell>
          <cell r="G134">
            <v>6.5000000000000002E-2</v>
          </cell>
          <cell r="H134" t="str">
            <v>15/10/2040</v>
          </cell>
          <cell r="I134">
            <v>5.399483664144527</v>
          </cell>
          <cell r="J134" t="str">
            <v>mensal</v>
          </cell>
          <cell r="K134">
            <v>4.9119734181616803E-2</v>
          </cell>
        </row>
        <row r="135">
          <cell r="B135" t="str">
            <v>19G0228153</v>
          </cell>
          <cell r="C135" t="str">
            <v>Escritório</v>
          </cell>
          <cell r="D135" t="str">
            <v>Locação</v>
          </cell>
          <cell r="E135" t="str">
            <v>na</v>
          </cell>
          <cell r="F135" t="str">
            <v>IPCA</v>
          </cell>
          <cell r="G135">
            <v>0.06</v>
          </cell>
          <cell r="H135">
            <v>49151</v>
          </cell>
          <cell r="I135">
            <v>3.9239692170516811</v>
          </cell>
          <cell r="J135" t="str">
            <v>mensal</v>
          </cell>
          <cell r="K135">
            <v>8.2211591945711426E-3</v>
          </cell>
        </row>
        <row r="136">
          <cell r="B136" t="str">
            <v>25K1898083</v>
          </cell>
          <cell r="C136" t="str">
            <v>Residencial</v>
          </cell>
          <cell r="D136" t="str">
            <v>Construção</v>
          </cell>
          <cell r="E136" t="str">
            <v>na</v>
          </cell>
          <cell r="F136" t="str">
            <v>CDI</v>
          </cell>
          <cell r="G136">
            <v>0.06</v>
          </cell>
          <cell r="H136" t="str">
            <v>18/11/2030</v>
          </cell>
          <cell r="I136">
            <v>3.1293971260411739</v>
          </cell>
          <cell r="J136" t="str">
            <v>mensal</v>
          </cell>
          <cell r="K136">
            <v>1</v>
          </cell>
        </row>
        <row r="137">
          <cell r="B137" t="str">
            <v>25I3990145</v>
          </cell>
          <cell r="C137" t="str">
            <v>Logística</v>
          </cell>
          <cell r="D137" t="str">
            <v>BTS</v>
          </cell>
          <cell r="E137" t="str">
            <v>na</v>
          </cell>
          <cell r="F137" t="str">
            <v>CDI</v>
          </cell>
          <cell r="G137">
            <v>3.5000000000000003E-2</v>
          </cell>
          <cell r="H137" t="str">
            <v>24/09/2040</v>
          </cell>
          <cell r="I137">
            <v>3.8622485694705397</v>
          </cell>
          <cell r="J137" t="str">
            <v>mensal</v>
          </cell>
          <cell r="K137">
            <v>0.6727045454545455</v>
          </cell>
        </row>
        <row r="138">
          <cell r="B138" t="str">
            <v>25K0012813</v>
          </cell>
          <cell r="C138" t="str">
            <v>Residencial</v>
          </cell>
          <cell r="D138" t="str">
            <v>Terreno + Construção</v>
          </cell>
          <cell r="E138" t="str">
            <v>na</v>
          </cell>
          <cell r="F138" t="str">
            <v>CDI</v>
          </cell>
          <cell r="G138">
            <v>4.2500000000000003E-2</v>
          </cell>
          <cell r="H138" t="str">
            <v>30/08/2030</v>
          </cell>
          <cell r="I138">
            <v>3.1224808493989804</v>
          </cell>
          <cell r="J138" t="str">
            <v>mensal</v>
          </cell>
          <cell r="K138">
            <v>1</v>
          </cell>
        </row>
        <row r="139">
          <cell r="B139" t="str">
            <v>22L1607693</v>
          </cell>
          <cell r="C139" t="str">
            <v>Residencial</v>
          </cell>
          <cell r="D139" t="str">
            <v>Estoque</v>
          </cell>
          <cell r="E139" t="str">
            <v>na</v>
          </cell>
          <cell r="F139" t="str">
            <v>CDI</v>
          </cell>
          <cell r="G139">
            <v>2.8000000000000001E-2</v>
          </cell>
          <cell r="H139" t="str">
            <v>16/01/2030</v>
          </cell>
          <cell r="I139">
            <v>2.4091160446226176</v>
          </cell>
          <cell r="J139" t="str">
            <v>mensal</v>
          </cell>
          <cell r="K139">
            <v>2.8651428571428571E-2</v>
          </cell>
        </row>
        <row r="140">
          <cell r="B140" t="str">
            <v>25J5480731</v>
          </cell>
          <cell r="C140" t="str">
            <v>Residencial</v>
          </cell>
          <cell r="D140" t="str">
            <v>Construção</v>
          </cell>
          <cell r="E140" t="str">
            <v>na</v>
          </cell>
          <cell r="F140" t="str">
            <v>IPCA</v>
          </cell>
          <cell r="G140">
            <v>0.12239999999999999</v>
          </cell>
          <cell r="H140">
            <v>46449</v>
          </cell>
          <cell r="I140">
            <v>1.000341727637061</v>
          </cell>
          <cell r="J140" t="str">
            <v>mensal</v>
          </cell>
          <cell r="K140">
            <v>1</v>
          </cell>
        </row>
        <row r="141">
          <cell r="B141" t="str">
            <v>25I4850646</v>
          </cell>
          <cell r="C141" t="str">
            <v>Residencial</v>
          </cell>
          <cell r="D141" t="str">
            <v>Terreno</v>
          </cell>
          <cell r="E141" t="str">
            <v>na</v>
          </cell>
          <cell r="F141" t="str">
            <v>CDI</v>
          </cell>
          <cell r="G141">
            <v>4.2500000000000003E-2</v>
          </cell>
          <cell r="H141" t="str">
            <v>30/10/2030</v>
          </cell>
          <cell r="I141">
            <v>3.230323650094955</v>
          </cell>
          <cell r="J141" t="str">
            <v>mensal</v>
          </cell>
          <cell r="K141">
            <v>1</v>
          </cell>
        </row>
        <row r="142">
          <cell r="B142" t="str">
            <v>25J5477356</v>
          </cell>
          <cell r="C142" t="str">
            <v>Residencial</v>
          </cell>
          <cell r="D142" t="str">
            <v>Construção</v>
          </cell>
          <cell r="E142" t="str">
            <v>na</v>
          </cell>
          <cell r="F142" t="str">
            <v>CDI</v>
          </cell>
          <cell r="G142">
            <v>0.06</v>
          </cell>
          <cell r="H142" t="str">
            <v>03/03/2027</v>
          </cell>
          <cell r="I142">
            <v>0.95615218827647885</v>
          </cell>
          <cell r="J142" t="str">
            <v>mensal</v>
          </cell>
          <cell r="K142">
            <v>1</v>
          </cell>
        </row>
        <row r="143">
          <cell r="B143" t="str">
            <v>24B1404723</v>
          </cell>
          <cell r="C143" t="str">
            <v>Residencial</v>
          </cell>
          <cell r="D143" t="str">
            <v>Pulverizado</v>
          </cell>
          <cell r="E143" t="str">
            <v>na</v>
          </cell>
          <cell r="F143" t="str">
            <v>IPCA</v>
          </cell>
          <cell r="G143">
            <v>0.09</v>
          </cell>
          <cell r="H143" t="str">
            <v>25/11/2038</v>
          </cell>
          <cell r="I143">
            <v>3.0947094132096251</v>
          </cell>
          <cell r="J143" t="str">
            <v>mensal</v>
          </cell>
          <cell r="K143">
            <v>4.7460863636363634E-2</v>
          </cell>
        </row>
        <row r="144">
          <cell r="B144" t="str">
            <v>18J0698011</v>
          </cell>
          <cell r="C144" t="str">
            <v>Residencial</v>
          </cell>
          <cell r="D144" t="str">
            <v>Construção</v>
          </cell>
          <cell r="E144" t="str">
            <v>na</v>
          </cell>
          <cell r="F144" t="str">
            <v>IPCA</v>
          </cell>
          <cell r="G144">
            <v>0.09</v>
          </cell>
          <cell r="H144" t="str">
            <v>15/05/2028</v>
          </cell>
          <cell r="I144">
            <v>1.156216685452178</v>
          </cell>
          <cell r="J144" t="str">
            <v>mensal</v>
          </cell>
          <cell r="K144">
            <v>0.14171428571428571</v>
          </cell>
        </row>
        <row r="145">
          <cell r="B145" t="str">
            <v>25L3758199</v>
          </cell>
          <cell r="C145" t="str">
            <v>Residencial</v>
          </cell>
          <cell r="D145" t="str">
            <v>Corporativo</v>
          </cell>
          <cell r="E145" t="str">
            <v>na</v>
          </cell>
          <cell r="F145" t="str">
            <v>CDI</v>
          </cell>
          <cell r="G145">
            <v>4.2500000000000003E-2</v>
          </cell>
          <cell r="H145">
            <v>48212</v>
          </cell>
          <cell r="I145">
            <v>2.9087321838440023</v>
          </cell>
          <cell r="J145" t="str">
            <v>mensal</v>
          </cell>
          <cell r="K145">
            <v>1</v>
          </cell>
        </row>
        <row r="146">
          <cell r="B146" t="str">
            <v>25L2906901</v>
          </cell>
          <cell r="C146" t="str">
            <v>Residencial</v>
          </cell>
          <cell r="D146" t="str">
            <v>Corporativo</v>
          </cell>
          <cell r="E146" t="str">
            <v>na</v>
          </cell>
          <cell r="F146" t="str">
            <v>CDI</v>
          </cell>
          <cell r="G146">
            <v>0.03</v>
          </cell>
          <cell r="H146">
            <v>47815</v>
          </cell>
          <cell r="I146">
            <v>2.8347883098747095</v>
          </cell>
          <cell r="J146" t="str">
            <v>mensal</v>
          </cell>
          <cell r="K146">
            <v>1</v>
          </cell>
        </row>
        <row r="147">
          <cell r="B147" t="str">
            <v>25K0169946</v>
          </cell>
          <cell r="C147" t="str">
            <v>Residencial</v>
          </cell>
          <cell r="D147" t="str">
            <v>Estoque</v>
          </cell>
          <cell r="E147" t="str">
            <v>na</v>
          </cell>
          <cell r="F147" t="str">
            <v>CDI</v>
          </cell>
          <cell r="G147">
            <v>3.3000000000000002E-2</v>
          </cell>
          <cell r="H147" t="str">
            <v>15/07/2031</v>
          </cell>
          <cell r="I147">
            <v>2.9604486590085322</v>
          </cell>
          <cell r="J147" t="str">
            <v>mensal</v>
          </cell>
          <cell r="K147">
            <v>0.66666666666666663</v>
          </cell>
        </row>
        <row r="148">
          <cell r="B148" t="str">
            <v>25L3236564</v>
          </cell>
          <cell r="C148" t="str">
            <v>Residencial</v>
          </cell>
          <cell r="D148" t="str">
            <v>Terreno</v>
          </cell>
          <cell r="E148" t="str">
            <v>na</v>
          </cell>
          <cell r="F148" t="str">
            <v>CDI</v>
          </cell>
          <cell r="G148">
            <v>4.2500000000000003E-2</v>
          </cell>
          <cell r="H148">
            <v>47786</v>
          </cell>
          <cell r="I148">
            <v>3.1941735168033527</v>
          </cell>
          <cell r="J148" t="str">
            <v>mensal</v>
          </cell>
          <cell r="K148">
            <v>1</v>
          </cell>
        </row>
        <row r="149">
          <cell r="B149" t="str">
            <v>26A2778151</v>
          </cell>
          <cell r="C149" t="str">
            <v>Residencial</v>
          </cell>
          <cell r="D149" t="str">
            <v>Corporativo</v>
          </cell>
          <cell r="E149" t="str">
            <v>na</v>
          </cell>
          <cell r="F149" t="str">
            <v>CDI</v>
          </cell>
          <cell r="G149">
            <v>3.5000000000000003E-2</v>
          </cell>
          <cell r="H149">
            <v>47878</v>
          </cell>
          <cell r="I149">
            <v>2.9094849409757657</v>
          </cell>
          <cell r="J149" t="str">
            <v>mensal</v>
          </cell>
          <cell r="K149">
            <v>1</v>
          </cell>
        </row>
        <row r="150">
          <cell r="B150" t="str">
            <v>26A4261389</v>
          </cell>
          <cell r="C150" t="str">
            <v>Residencial</v>
          </cell>
          <cell r="D150" t="str">
            <v>Terreno</v>
          </cell>
          <cell r="E150" t="str">
            <v>na</v>
          </cell>
          <cell r="F150" t="str">
            <v>CDI</v>
          </cell>
          <cell r="G150">
            <v>4.2500000000000003E-2</v>
          </cell>
          <cell r="H150">
            <v>47884</v>
          </cell>
          <cell r="I150">
            <v>3.3066709553464211</v>
          </cell>
          <cell r="J150" t="str">
            <v>mensal</v>
          </cell>
          <cell r="K150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5FD3-6C6B-43BD-A7A1-9270D029EEFF}">
  <sheetPr codeName="Sheet1">
    <pageSetUpPr fitToPage="1"/>
  </sheetPr>
  <dimension ref="A1:AC142"/>
  <sheetViews>
    <sheetView showGridLines="0" tabSelected="1" zoomScaleNormal="100" workbookViewId="0">
      <selection activeCell="AD25" sqref="AD25"/>
    </sheetView>
  </sheetViews>
  <sheetFormatPr defaultColWidth="9.109375" defaultRowHeight="10.199999999999999" outlineLevelCol="1" x14ac:dyDescent="0.25"/>
  <cols>
    <col min="1" max="1" width="27.109375" style="1" bestFit="1" customWidth="1"/>
    <col min="2" max="2" width="8.33203125" style="1" bestFit="1" customWidth="1"/>
    <col min="3" max="3" width="12.33203125" style="20" bestFit="1" customWidth="1"/>
    <col min="4" max="4" width="9.6640625" style="45" bestFit="1" customWidth="1"/>
    <col min="5" max="5" width="13.6640625" style="20" customWidth="1"/>
    <col min="6" max="6" width="16" style="20" bestFit="1" customWidth="1"/>
    <col min="7" max="7" width="8.33203125" style="20" bestFit="1" customWidth="1"/>
    <col min="8" max="8" width="9.44140625" style="20" bestFit="1" customWidth="1"/>
    <col min="9" max="9" width="7.33203125" style="1" bestFit="1" customWidth="1"/>
    <col min="10" max="10" width="14.88671875" style="1" bestFit="1" customWidth="1"/>
    <col min="11" max="11" width="10.109375" style="1" bestFit="1" customWidth="1"/>
    <col min="12" max="12" width="7.6640625" style="1" bestFit="1" customWidth="1"/>
    <col min="13" max="13" width="9.44140625" style="1" bestFit="1" customWidth="1"/>
    <col min="14" max="14" width="6" style="1" bestFit="1" customWidth="1"/>
    <col min="15" max="15" width="15.5546875" style="1" bestFit="1" customWidth="1"/>
    <col min="16" max="16" width="9.33203125" style="1" bestFit="1" customWidth="1"/>
    <col min="17" max="17" width="11.21875" style="1" bestFit="1" customWidth="1"/>
    <col min="18" max="18" width="20.109375" style="1" customWidth="1" outlineLevel="1"/>
    <col min="19" max="19" width="10" style="1" customWidth="1" outlineLevel="1"/>
    <col min="20" max="20" width="10.5546875" style="1" customWidth="1" outlineLevel="1"/>
    <col min="21" max="21" width="10.6640625" style="1" customWidth="1" outlineLevel="1"/>
    <col min="22" max="23" width="15" style="1" customWidth="1" outlineLevel="1"/>
    <col min="24" max="24" width="11.21875" style="1" customWidth="1" outlineLevel="1"/>
    <col min="25" max="25" width="23.5546875" style="1" bestFit="1" customWidth="1" outlineLevel="1"/>
    <col min="26" max="26" width="16" style="1" customWidth="1" outlineLevel="1"/>
    <col min="27" max="27" width="17.33203125" style="1" customWidth="1" outlineLevel="1"/>
    <col min="28" max="28" width="12.21875" style="39" bestFit="1" customWidth="1"/>
    <col min="29" max="29" width="11.33203125" style="1" bestFit="1" customWidth="1"/>
    <col min="30" max="16384" width="9.109375" style="1"/>
  </cols>
  <sheetData>
    <row r="1" spans="1:29" ht="29.4" customHeight="1" x14ac:dyDescent="0.25">
      <c r="A1" s="69" t="s">
        <v>217</v>
      </c>
      <c r="B1" s="70"/>
      <c r="C1" s="70"/>
      <c r="D1" s="70"/>
      <c r="E1" s="70"/>
      <c r="F1" s="70"/>
      <c r="G1" s="70"/>
      <c r="H1" s="70"/>
      <c r="I1" s="70"/>
      <c r="J1" s="70"/>
    </row>
    <row r="2" spans="1:29" ht="15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  <c r="J2" s="70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9" x14ac:dyDescent="0.25"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9" x14ac:dyDescent="0.25"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9" ht="28.8" customHeight="1" x14ac:dyDescent="0.25">
      <c r="A5" s="55" t="s">
        <v>0</v>
      </c>
      <c r="B5" s="55" t="s">
        <v>1</v>
      </c>
      <c r="C5" s="55" t="s">
        <v>2</v>
      </c>
      <c r="D5" s="55" t="s">
        <v>3</v>
      </c>
      <c r="E5" s="55" t="s">
        <v>4</v>
      </c>
      <c r="F5" s="55" t="s">
        <v>5</v>
      </c>
      <c r="G5" s="55" t="s">
        <v>6</v>
      </c>
      <c r="H5" s="55" t="s">
        <v>7</v>
      </c>
      <c r="I5" s="55" t="s">
        <v>26</v>
      </c>
      <c r="J5" s="55" t="s">
        <v>8</v>
      </c>
      <c r="K5" s="55" t="s">
        <v>9</v>
      </c>
      <c r="L5" s="55" t="s">
        <v>10</v>
      </c>
      <c r="M5" s="55" t="s">
        <v>11</v>
      </c>
      <c r="N5" s="55" t="s">
        <v>12</v>
      </c>
      <c r="O5" s="55" t="s">
        <v>13</v>
      </c>
      <c r="P5" s="55" t="s">
        <v>14</v>
      </c>
      <c r="R5" s="56" t="s">
        <v>251</v>
      </c>
      <c r="S5" s="56" t="s">
        <v>252</v>
      </c>
      <c r="T5" s="56" t="s">
        <v>22</v>
      </c>
      <c r="U5" s="56" t="s">
        <v>127</v>
      </c>
      <c r="V5" s="56" t="s">
        <v>220</v>
      </c>
      <c r="W5" s="56" t="s">
        <v>250</v>
      </c>
      <c r="X5" s="56" t="s">
        <v>221</v>
      </c>
      <c r="Y5" s="56" t="s">
        <v>23</v>
      </c>
      <c r="Z5" s="56" t="s">
        <v>24</v>
      </c>
      <c r="AA5" s="56" t="s">
        <v>25</v>
      </c>
    </row>
    <row r="6" spans="1:29" ht="12.75" customHeight="1" x14ac:dyDescent="0.25">
      <c r="A6" s="2" t="s">
        <v>236</v>
      </c>
      <c r="B6" s="2" t="s">
        <v>38</v>
      </c>
      <c r="C6" s="2" t="s">
        <v>239</v>
      </c>
      <c r="D6" s="2" t="s">
        <v>30</v>
      </c>
      <c r="E6" s="3" t="s">
        <v>31</v>
      </c>
      <c r="F6" s="4">
        <v>92986335.447699994</v>
      </c>
      <c r="G6" s="5">
        <v>6.5636909605061342E-2</v>
      </c>
      <c r="H6" s="5" t="s">
        <v>32</v>
      </c>
      <c r="I6" s="5">
        <v>4.2500000000000003E-2</v>
      </c>
      <c r="J6" s="6" t="s">
        <v>244</v>
      </c>
      <c r="K6" s="29">
        <v>3.4844582251612453</v>
      </c>
      <c r="L6" s="29" t="s">
        <v>33</v>
      </c>
      <c r="M6" s="8">
        <v>1.2350000000000001</v>
      </c>
      <c r="N6" s="8">
        <v>0.80971659919028338</v>
      </c>
      <c r="O6" s="8">
        <f>VLOOKUP(C6,[2]Consolidada!$B$6:$K$150,10,0)</f>
        <v>1</v>
      </c>
      <c r="P6" s="59" t="s">
        <v>104</v>
      </c>
      <c r="R6" s="27">
        <v>0</v>
      </c>
      <c r="S6" s="27">
        <v>93000</v>
      </c>
      <c r="T6" s="27">
        <v>0</v>
      </c>
      <c r="U6" s="27">
        <v>0</v>
      </c>
      <c r="V6" s="27">
        <v>19000</v>
      </c>
      <c r="W6" s="27">
        <v>66000</v>
      </c>
      <c r="X6" s="27">
        <v>0</v>
      </c>
      <c r="Y6" s="27">
        <v>0</v>
      </c>
      <c r="Z6" s="27">
        <v>178000</v>
      </c>
      <c r="AA6" s="27">
        <f>SUM(R6:Y6)</f>
        <v>178000</v>
      </c>
      <c r="AC6" s="39"/>
    </row>
    <row r="7" spans="1:29" x14ac:dyDescent="0.25">
      <c r="A7" s="2" t="s">
        <v>237</v>
      </c>
      <c r="B7" s="2" t="s">
        <v>41</v>
      </c>
      <c r="C7" s="2" t="s">
        <v>240</v>
      </c>
      <c r="D7" s="2" t="s">
        <v>242</v>
      </c>
      <c r="E7" s="3" t="s">
        <v>31</v>
      </c>
      <c r="F7" s="4">
        <v>92451779.737900004</v>
      </c>
      <c r="G7" s="5">
        <v>6.5259579058222592E-2</v>
      </c>
      <c r="H7" s="5" t="s">
        <v>32</v>
      </c>
      <c r="I7" s="5">
        <v>0.03</v>
      </c>
      <c r="J7" s="6">
        <v>47815</v>
      </c>
      <c r="K7" s="29">
        <v>1.5555202558303787</v>
      </c>
      <c r="L7" s="29" t="s">
        <v>33</v>
      </c>
      <c r="M7" s="8">
        <v>2.62</v>
      </c>
      <c r="N7" s="8">
        <v>0.38167938931297707</v>
      </c>
      <c r="O7" s="8">
        <f>VLOOKUP(C7,[2]Consolidada!$B$6:$K$150,10,0)</f>
        <v>1</v>
      </c>
      <c r="P7" s="59" t="s">
        <v>104</v>
      </c>
      <c r="Q7" s="51"/>
      <c r="R7" s="27">
        <v>0</v>
      </c>
      <c r="S7" s="27">
        <v>92390</v>
      </c>
      <c r="T7" s="27">
        <v>0</v>
      </c>
      <c r="U7" s="27">
        <v>0</v>
      </c>
      <c r="V7" s="27">
        <v>0</v>
      </c>
      <c r="W7" s="27">
        <v>27610</v>
      </c>
      <c r="X7" s="27">
        <v>0</v>
      </c>
      <c r="Y7" s="27">
        <v>0</v>
      </c>
      <c r="Z7" s="27">
        <v>120000</v>
      </c>
      <c r="AA7" s="27">
        <f>SUM(R7:Y7)</f>
        <v>120000</v>
      </c>
      <c r="AC7" s="39"/>
    </row>
    <row r="8" spans="1:29" ht="12.6" customHeight="1" x14ac:dyDescent="0.25">
      <c r="A8" s="2" t="s">
        <v>142</v>
      </c>
      <c r="B8" s="2" t="s">
        <v>36</v>
      </c>
      <c r="C8" s="2" t="s">
        <v>37</v>
      </c>
      <c r="D8" s="2" t="s">
        <v>30</v>
      </c>
      <c r="E8" s="3" t="s">
        <v>225</v>
      </c>
      <c r="F8" s="4">
        <v>85862999.666700006</v>
      </c>
      <c r="G8" s="5">
        <v>6.0608711166087799E-2</v>
      </c>
      <c r="H8" s="5" t="s">
        <v>32</v>
      </c>
      <c r="I8" s="5">
        <v>3.7499999999999999E-2</v>
      </c>
      <c r="J8" s="6">
        <v>46871</v>
      </c>
      <c r="K8" s="29">
        <v>2.3245786455260045</v>
      </c>
      <c r="L8" s="29" t="s">
        <v>33</v>
      </c>
      <c r="M8" s="8">
        <v>1.2350000000000001</v>
      </c>
      <c r="N8" s="8" t="s">
        <v>31</v>
      </c>
      <c r="O8" s="8">
        <f>VLOOKUP(C8,[2]Consolidada!$B$6:$K$150,10,0)</f>
        <v>1</v>
      </c>
      <c r="P8" s="59" t="s">
        <v>15</v>
      </c>
      <c r="Q8" s="51"/>
      <c r="R8" s="27">
        <v>0</v>
      </c>
      <c r="S8" s="27">
        <v>85863</v>
      </c>
      <c r="T8" s="27">
        <v>0</v>
      </c>
      <c r="U8" s="27">
        <v>0</v>
      </c>
      <c r="V8" s="27">
        <v>19137</v>
      </c>
      <c r="W8" s="27">
        <v>0</v>
      </c>
      <c r="X8" s="27">
        <v>0</v>
      </c>
      <c r="Y8" s="27">
        <v>0</v>
      </c>
      <c r="Z8" s="27">
        <v>105000</v>
      </c>
      <c r="AA8" s="27">
        <f>SUM(R8:Y8)</f>
        <v>105000</v>
      </c>
      <c r="AC8" s="39"/>
    </row>
    <row r="9" spans="1:29" ht="12.6" customHeight="1" x14ac:dyDescent="0.25">
      <c r="A9" s="60" t="s">
        <v>181</v>
      </c>
      <c r="B9" s="60" t="s">
        <v>28</v>
      </c>
      <c r="C9" s="60" t="s">
        <v>188</v>
      </c>
      <c r="D9" s="60" t="s">
        <v>30</v>
      </c>
      <c r="E9" s="61" t="s">
        <v>31</v>
      </c>
      <c r="F9" s="62">
        <v>83599046.651600003</v>
      </c>
      <c r="G9" s="63">
        <v>5.901063894733901E-2</v>
      </c>
      <c r="H9" s="63" t="s">
        <v>32</v>
      </c>
      <c r="I9" s="63">
        <v>0.03</v>
      </c>
      <c r="J9" s="64">
        <v>47479</v>
      </c>
      <c r="K9" s="65">
        <v>1.3</v>
      </c>
      <c r="L9" s="65" t="s">
        <v>33</v>
      </c>
      <c r="M9" s="66">
        <v>1.1962690596321872</v>
      </c>
      <c r="N9" s="66">
        <v>0.83593234477490086</v>
      </c>
      <c r="O9" s="8">
        <f>VLOOKUP(C9,[2]Consolidada!$B$6:$K$150,10,0)</f>
        <v>1</v>
      </c>
      <c r="P9" s="67" t="s">
        <v>104</v>
      </c>
      <c r="Q9" s="51"/>
      <c r="R9" s="27">
        <v>0</v>
      </c>
      <c r="S9" s="27">
        <v>70995</v>
      </c>
      <c r="T9" s="27">
        <v>19265</v>
      </c>
      <c r="U9" s="27">
        <v>9740</v>
      </c>
      <c r="V9" s="27">
        <v>0</v>
      </c>
      <c r="W9" s="27">
        <v>0</v>
      </c>
      <c r="X9" s="27">
        <v>0</v>
      </c>
      <c r="Y9" s="27">
        <v>0</v>
      </c>
      <c r="Z9" s="27">
        <v>100000</v>
      </c>
      <c r="AA9" s="27">
        <f>SUM(R9:Y9)</f>
        <v>100000</v>
      </c>
      <c r="AC9" s="39"/>
    </row>
    <row r="10" spans="1:29" ht="12.6" customHeight="1" x14ac:dyDescent="0.25">
      <c r="A10" s="2" t="s">
        <v>125</v>
      </c>
      <c r="B10" s="2" t="s">
        <v>28</v>
      </c>
      <c r="C10" s="2" t="s">
        <v>126</v>
      </c>
      <c r="D10" s="2" t="s">
        <v>67</v>
      </c>
      <c r="E10" s="3" t="s">
        <v>31</v>
      </c>
      <c r="F10" s="4">
        <v>67744053.490400001</v>
      </c>
      <c r="G10" s="5">
        <v>4.7818964945992061E-2</v>
      </c>
      <c r="H10" s="5" t="s">
        <v>32</v>
      </c>
      <c r="I10" s="5">
        <v>3.5000000000000003E-2</v>
      </c>
      <c r="J10" s="6">
        <v>48151</v>
      </c>
      <c r="K10" s="29">
        <v>2.8746378587417745</v>
      </c>
      <c r="L10" s="29" t="s">
        <v>33</v>
      </c>
      <c r="M10" s="8">
        <v>1.32</v>
      </c>
      <c r="N10" s="8">
        <v>0.75757575757575757</v>
      </c>
      <c r="O10" s="8">
        <f>VLOOKUP(C10,[2]Consolidada!$B$6:$K$150,10,0)</f>
        <v>1</v>
      </c>
      <c r="P10" s="59" t="s">
        <v>104</v>
      </c>
      <c r="Q10" s="51"/>
      <c r="R10" s="27">
        <v>0</v>
      </c>
      <c r="S10" s="27">
        <v>70000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70000</v>
      </c>
      <c r="AA10" s="27">
        <f>SUM(R10:Y10)</f>
        <v>70000</v>
      </c>
      <c r="AC10" s="39"/>
    </row>
    <row r="11" spans="1:29" ht="12.75" customHeight="1" x14ac:dyDescent="0.25">
      <c r="A11" s="2" t="s">
        <v>128</v>
      </c>
      <c r="B11" s="2" t="s">
        <v>28</v>
      </c>
      <c r="C11" s="2" t="s">
        <v>129</v>
      </c>
      <c r="D11" s="2" t="s">
        <v>30</v>
      </c>
      <c r="E11" s="3" t="s">
        <v>31</v>
      </c>
      <c r="F11" s="4">
        <v>62025645.803999998</v>
      </c>
      <c r="G11" s="5">
        <v>4.3782472846481013E-2</v>
      </c>
      <c r="H11" s="5" t="s">
        <v>32</v>
      </c>
      <c r="I11" s="5">
        <v>0.03</v>
      </c>
      <c r="J11" s="6">
        <v>47086</v>
      </c>
      <c r="K11" s="29">
        <v>2.952669451653787</v>
      </c>
      <c r="L11" s="29" t="s">
        <v>33</v>
      </c>
      <c r="M11" s="8">
        <v>1.0900000000000001</v>
      </c>
      <c r="N11" s="8">
        <v>0.9174311926605504</v>
      </c>
      <c r="O11" s="8">
        <f>VLOOKUP(C11,[2]Consolidada!$B$6:$K$150,10,0)</f>
        <v>1</v>
      </c>
      <c r="P11" s="59" t="s">
        <v>104</v>
      </c>
      <c r="Q11" s="51"/>
      <c r="R11" s="27">
        <v>0</v>
      </c>
      <c r="S11" s="27">
        <v>62000</v>
      </c>
      <c r="T11" s="27">
        <v>0</v>
      </c>
      <c r="U11" s="27">
        <v>2000</v>
      </c>
      <c r="V11" s="27">
        <v>0</v>
      </c>
      <c r="W11" s="27">
        <v>36000</v>
      </c>
      <c r="X11" s="27">
        <v>0</v>
      </c>
      <c r="Y11" s="27">
        <v>0</v>
      </c>
      <c r="Z11" s="27">
        <v>100000</v>
      </c>
      <c r="AA11" s="27">
        <f>SUM(R11:Y11)</f>
        <v>100000</v>
      </c>
      <c r="AC11" s="39"/>
    </row>
    <row r="12" spans="1:29" ht="12.75" customHeight="1" x14ac:dyDescent="0.25">
      <c r="A12" s="2" t="s">
        <v>246</v>
      </c>
      <c r="B12" s="2" t="s">
        <v>36</v>
      </c>
      <c r="C12" s="2" t="s">
        <v>248</v>
      </c>
      <c r="D12" s="2" t="s">
        <v>30</v>
      </c>
      <c r="E12" s="3" t="s">
        <v>225</v>
      </c>
      <c r="F12" s="4">
        <v>59694463.802100003</v>
      </c>
      <c r="G12" s="5">
        <v>4.2136945236483765E-2</v>
      </c>
      <c r="H12" s="5" t="s">
        <v>32</v>
      </c>
      <c r="I12" s="5">
        <v>4.2500000000000003E-2</v>
      </c>
      <c r="J12" s="6">
        <v>46933</v>
      </c>
      <c r="K12" s="29">
        <v>1.29051941143669</v>
      </c>
      <c r="L12" s="29" t="s">
        <v>33</v>
      </c>
      <c r="M12" s="8">
        <v>1.2350000000000001</v>
      </c>
      <c r="N12" s="8">
        <v>0.80971659919028338</v>
      </c>
      <c r="O12" s="8">
        <f>VLOOKUP(C12,[2]Consolidada!$B$6:$K$150,10,0)</f>
        <v>1</v>
      </c>
      <c r="P12" s="59" t="s">
        <v>15</v>
      </c>
      <c r="Q12" s="51"/>
      <c r="R12" s="27">
        <v>0</v>
      </c>
      <c r="S12" s="27">
        <v>60800</v>
      </c>
      <c r="T12" s="27">
        <v>17465</v>
      </c>
      <c r="U12" s="27">
        <v>0</v>
      </c>
      <c r="V12" s="27">
        <v>0</v>
      </c>
      <c r="W12" s="27">
        <v>19035</v>
      </c>
      <c r="X12" s="27">
        <v>0</v>
      </c>
      <c r="Y12" s="27">
        <v>2700</v>
      </c>
      <c r="Z12" s="27">
        <v>100000</v>
      </c>
      <c r="AA12" s="27">
        <f>SUM(R12:Y12)</f>
        <v>100000</v>
      </c>
      <c r="AC12" s="39"/>
    </row>
    <row r="13" spans="1:29" ht="12.75" customHeight="1" x14ac:dyDescent="0.25">
      <c r="A13" s="2" t="s">
        <v>179</v>
      </c>
      <c r="B13" s="2" t="s">
        <v>41</v>
      </c>
      <c r="C13" s="2" t="s">
        <v>186</v>
      </c>
      <c r="D13" s="2" t="s">
        <v>30</v>
      </c>
      <c r="E13" s="3" t="s">
        <v>31</v>
      </c>
      <c r="F13" s="4">
        <v>56131240.411600001</v>
      </c>
      <c r="G13" s="5">
        <v>3.9621748025422218E-2</v>
      </c>
      <c r="H13" s="5" t="s">
        <v>32</v>
      </c>
      <c r="I13" s="5">
        <v>3.9600000000000003E-2</v>
      </c>
      <c r="J13" s="6">
        <v>46178</v>
      </c>
      <c r="K13" s="29">
        <v>2.4255375638802019</v>
      </c>
      <c r="L13" s="29" t="s">
        <v>33</v>
      </c>
      <c r="M13" s="8">
        <v>1.0180159101544219</v>
      </c>
      <c r="N13" s="8">
        <v>0.98230291886922561</v>
      </c>
      <c r="O13" s="8">
        <f>VLOOKUP(C13,[2]Consolidada!$B$6:$K$150,10,0)</f>
        <v>1</v>
      </c>
      <c r="P13" s="59" t="s">
        <v>15</v>
      </c>
      <c r="Q13" s="51"/>
      <c r="R13" s="27">
        <v>0</v>
      </c>
      <c r="S13" s="27">
        <v>55505</v>
      </c>
      <c r="T13" s="27">
        <v>0</v>
      </c>
      <c r="U13" s="27">
        <v>0</v>
      </c>
      <c r="V13" s="27">
        <v>9495</v>
      </c>
      <c r="W13" s="27">
        <v>0</v>
      </c>
      <c r="X13" s="27">
        <v>0</v>
      </c>
      <c r="Y13" s="27">
        <v>0</v>
      </c>
      <c r="Z13" s="27">
        <v>65000</v>
      </c>
      <c r="AA13" s="27">
        <f>SUM(R13:Y13)</f>
        <v>65000</v>
      </c>
      <c r="AC13" s="39"/>
    </row>
    <row r="14" spans="1:29" ht="12.75" customHeight="1" x14ac:dyDescent="0.25">
      <c r="A14" s="2" t="s">
        <v>34</v>
      </c>
      <c r="B14" s="2" t="s">
        <v>28</v>
      </c>
      <c r="C14" s="2" t="s">
        <v>35</v>
      </c>
      <c r="D14" s="2" t="s">
        <v>30</v>
      </c>
      <c r="E14" s="3" t="s">
        <v>31</v>
      </c>
      <c r="F14" s="4">
        <v>56011358.780299999</v>
      </c>
      <c r="G14" s="5">
        <v>3.9537126346773838E-2</v>
      </c>
      <c r="H14" s="5" t="s">
        <v>32</v>
      </c>
      <c r="I14" s="5">
        <v>0.03</v>
      </c>
      <c r="J14" s="6">
        <v>46545</v>
      </c>
      <c r="K14" s="29">
        <v>1.6279188083922727</v>
      </c>
      <c r="L14" s="29" t="s">
        <v>33</v>
      </c>
      <c r="M14" s="8">
        <v>1.4</v>
      </c>
      <c r="N14" s="8">
        <v>0.7142857142857143</v>
      </c>
      <c r="O14" s="8">
        <f>VLOOKUP(C14,[2]Consolidada!$B$6:$K$150,10,0)</f>
        <v>1</v>
      </c>
      <c r="P14" s="59" t="s">
        <v>15</v>
      </c>
      <c r="Q14" s="51"/>
      <c r="R14" s="27">
        <v>0</v>
      </c>
      <c r="S14" s="27">
        <v>71600</v>
      </c>
      <c r="T14" s="27">
        <v>13400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85000</v>
      </c>
      <c r="AA14" s="27">
        <f>SUM(R14:Y14)</f>
        <v>85000</v>
      </c>
      <c r="AC14" s="43"/>
    </row>
    <row r="15" spans="1:29" ht="12.75" customHeight="1" x14ac:dyDescent="0.25">
      <c r="A15" s="2" t="s">
        <v>40</v>
      </c>
      <c r="B15" s="2" t="s">
        <v>41</v>
      </c>
      <c r="C15" s="2" t="s">
        <v>42</v>
      </c>
      <c r="D15" s="2" t="s">
        <v>30</v>
      </c>
      <c r="E15" s="3" t="s">
        <v>31</v>
      </c>
      <c r="F15" s="4">
        <v>54737090.084200002</v>
      </c>
      <c r="G15" s="5">
        <v>3.8637649463253494E-2</v>
      </c>
      <c r="H15" s="5" t="s">
        <v>32</v>
      </c>
      <c r="I15" s="5">
        <v>0.04</v>
      </c>
      <c r="J15" s="6">
        <v>46353</v>
      </c>
      <c r="K15" s="29">
        <v>0.39900884263842701</v>
      </c>
      <c r="L15" s="29" t="s">
        <v>33</v>
      </c>
      <c r="M15" s="8">
        <v>1.23</v>
      </c>
      <c r="N15" s="8">
        <v>0.81300813008130079</v>
      </c>
      <c r="O15" s="8">
        <f>VLOOKUP(C15,[2]Consolidada!$B$6:$K$150,10,0)</f>
        <v>1</v>
      </c>
      <c r="P15" s="59" t="s">
        <v>15</v>
      </c>
      <c r="Q15" s="51"/>
      <c r="R15" s="27">
        <v>0</v>
      </c>
      <c r="S15" s="27">
        <v>72475</v>
      </c>
      <c r="T15" s="27">
        <v>12525</v>
      </c>
      <c r="U15" s="27">
        <v>0</v>
      </c>
      <c r="V15" s="27">
        <v>0</v>
      </c>
      <c r="W15" s="27">
        <v>0</v>
      </c>
      <c r="X15" s="27">
        <v>0</v>
      </c>
      <c r="Y15" s="27">
        <v>5000</v>
      </c>
      <c r="Z15" s="27">
        <v>90000</v>
      </c>
      <c r="AA15" s="27">
        <f>SUM(R15:Y15)</f>
        <v>90000</v>
      </c>
      <c r="AC15" s="39"/>
    </row>
    <row r="16" spans="1:29" ht="12.75" customHeight="1" x14ac:dyDescent="0.25">
      <c r="A16" s="2" t="s">
        <v>176</v>
      </c>
      <c r="B16" s="2" t="s">
        <v>38</v>
      </c>
      <c r="C16" s="2" t="s">
        <v>177</v>
      </c>
      <c r="D16" s="2" t="s">
        <v>91</v>
      </c>
      <c r="E16" s="3" t="s">
        <v>31</v>
      </c>
      <c r="F16" s="4">
        <v>46410999.860299997</v>
      </c>
      <c r="G16" s="5">
        <v>3.2760454402726701E-2</v>
      </c>
      <c r="H16" s="5" t="s">
        <v>32</v>
      </c>
      <c r="I16" s="5">
        <v>4.9500000000000002E-2</v>
      </c>
      <c r="J16" s="6">
        <v>47422</v>
      </c>
      <c r="K16" s="29">
        <v>0.83438397244787177</v>
      </c>
      <c r="L16" s="29" t="s">
        <v>33</v>
      </c>
      <c r="M16" s="8">
        <v>3.2919947612657041</v>
      </c>
      <c r="N16" s="8">
        <v>0.30376719056974461</v>
      </c>
      <c r="O16" s="8">
        <f>VLOOKUP(C16,[2]Consolidada!$B$6:$K$150,10,0)</f>
        <v>0.38672000000000001</v>
      </c>
      <c r="P16" s="59" t="s">
        <v>104</v>
      </c>
      <c r="Q16" s="51"/>
      <c r="R16" s="27">
        <v>0</v>
      </c>
      <c r="S16" s="27">
        <v>46411</v>
      </c>
      <c r="T16" s="27">
        <v>0</v>
      </c>
      <c r="U16" s="27">
        <v>0</v>
      </c>
      <c r="V16" s="27">
        <v>0</v>
      </c>
      <c r="W16" s="27">
        <v>30933</v>
      </c>
      <c r="X16" s="27">
        <v>0</v>
      </c>
      <c r="Y16" s="27">
        <v>0</v>
      </c>
      <c r="Z16" s="27">
        <v>200000</v>
      </c>
      <c r="AA16" s="27">
        <f>SUM(R16:Y16)</f>
        <v>77344</v>
      </c>
      <c r="AC16" s="39"/>
    </row>
    <row r="17" spans="1:29" ht="13.2" customHeight="1" x14ac:dyDescent="0.25">
      <c r="A17" s="2" t="s">
        <v>178</v>
      </c>
      <c r="B17" s="2" t="s">
        <v>41</v>
      </c>
      <c r="C17" s="2" t="s">
        <v>185</v>
      </c>
      <c r="D17" s="2" t="s">
        <v>30</v>
      </c>
      <c r="E17" s="3" t="s">
        <v>31</v>
      </c>
      <c r="F17" s="4">
        <v>41032970.873800002</v>
      </c>
      <c r="G17" s="5">
        <v>2.8964227777161459E-2</v>
      </c>
      <c r="H17" s="5" t="s">
        <v>32</v>
      </c>
      <c r="I17" s="5">
        <v>0.06</v>
      </c>
      <c r="J17" s="6">
        <v>47457</v>
      </c>
      <c r="K17" s="29">
        <v>0.39950954688099666</v>
      </c>
      <c r="L17" s="29" t="s">
        <v>33</v>
      </c>
      <c r="M17" s="8">
        <v>1.27</v>
      </c>
      <c r="N17" s="8">
        <v>0.78740157480314954</v>
      </c>
      <c r="O17" s="8">
        <f>VLOOKUP(C17,[2]Consolidada!$B$6:$K$150,10,0)</f>
        <v>1</v>
      </c>
      <c r="P17" s="59" t="s">
        <v>104</v>
      </c>
      <c r="Q17" s="51"/>
      <c r="R17" s="27">
        <v>0</v>
      </c>
      <c r="S17" s="27">
        <v>48340</v>
      </c>
      <c r="T17" s="27">
        <v>0</v>
      </c>
      <c r="U17" s="27">
        <v>0</v>
      </c>
      <c r="V17" s="27">
        <v>0</v>
      </c>
      <c r="W17" s="27">
        <v>17260</v>
      </c>
      <c r="X17" s="27">
        <v>0</v>
      </c>
      <c r="Y17" s="27">
        <v>0</v>
      </c>
      <c r="Z17" s="27">
        <v>65600</v>
      </c>
      <c r="AA17" s="27">
        <f>SUM(R17:Y17)</f>
        <v>65600</v>
      </c>
      <c r="AC17" s="39"/>
    </row>
    <row r="18" spans="1:29" ht="13.2" customHeight="1" x14ac:dyDescent="0.25">
      <c r="A18" s="2" t="s">
        <v>27</v>
      </c>
      <c r="B18" s="2" t="s">
        <v>28</v>
      </c>
      <c r="C18" s="2" t="s">
        <v>29</v>
      </c>
      <c r="D18" s="2" t="s">
        <v>30</v>
      </c>
      <c r="E18" s="3" t="s">
        <v>31</v>
      </c>
      <c r="F18" s="4">
        <v>37093787.369999997</v>
      </c>
      <c r="G18" s="5">
        <v>2.6183648993065876E-2</v>
      </c>
      <c r="H18" s="5" t="s">
        <v>32</v>
      </c>
      <c r="I18" s="5">
        <v>0.03</v>
      </c>
      <c r="J18" s="6">
        <v>46353</v>
      </c>
      <c r="K18" s="29">
        <v>2.1649743143772295</v>
      </c>
      <c r="L18" s="29" t="s">
        <v>33</v>
      </c>
      <c r="M18" s="8">
        <v>1.0928</v>
      </c>
      <c r="N18" s="8">
        <v>0.91508052708638365</v>
      </c>
      <c r="O18" s="8">
        <f>VLOOKUP(C18,[2]Consolidada!$B$6:$K$150,10,0)</f>
        <v>1</v>
      </c>
      <c r="P18" s="59" t="s">
        <v>15</v>
      </c>
      <c r="Q18" s="51"/>
      <c r="R18" s="27">
        <v>0</v>
      </c>
      <c r="S18" s="27">
        <v>37069</v>
      </c>
      <c r="T18" s="27">
        <v>5000</v>
      </c>
      <c r="U18" s="27">
        <v>2000</v>
      </c>
      <c r="V18" s="27">
        <v>0</v>
      </c>
      <c r="W18" s="27">
        <v>36000</v>
      </c>
      <c r="X18" s="27">
        <v>0</v>
      </c>
      <c r="Y18" s="27">
        <v>39931</v>
      </c>
      <c r="Z18" s="27">
        <v>120000</v>
      </c>
      <c r="AA18" s="27">
        <f>SUM(R18:Y18)</f>
        <v>120000</v>
      </c>
      <c r="AC18" s="39"/>
    </row>
    <row r="19" spans="1:29" ht="13.2" customHeight="1" x14ac:dyDescent="0.25">
      <c r="A19" s="2" t="s">
        <v>131</v>
      </c>
      <c r="B19" s="2" t="s">
        <v>38</v>
      </c>
      <c r="C19" s="2" t="s">
        <v>133</v>
      </c>
      <c r="D19" s="2" t="s">
        <v>30</v>
      </c>
      <c r="E19" s="3" t="s">
        <v>31</v>
      </c>
      <c r="F19" s="4">
        <v>33875675.466600001</v>
      </c>
      <c r="G19" s="5">
        <v>2.3912058021280116E-2</v>
      </c>
      <c r="H19" s="5" t="s">
        <v>32</v>
      </c>
      <c r="I19" s="5">
        <v>4.7500000000000001E-2</v>
      </c>
      <c r="J19" s="6">
        <v>48026</v>
      </c>
      <c r="K19" s="29">
        <v>1.5988937125122087</v>
      </c>
      <c r="L19" s="29" t="s">
        <v>33</v>
      </c>
      <c r="M19" s="8">
        <v>1.4766464651953652</v>
      </c>
      <c r="N19" s="8">
        <v>0.67721016747749208</v>
      </c>
      <c r="O19" s="8">
        <f>VLOOKUP(C19,[2]Consolidada!$B$6:$K$150,10,0)</f>
        <v>1</v>
      </c>
      <c r="P19" s="59" t="s">
        <v>15</v>
      </c>
      <c r="Q19" s="51"/>
      <c r="R19" s="27">
        <v>0</v>
      </c>
      <c r="S19" s="27">
        <v>50000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50000</v>
      </c>
      <c r="AA19" s="27">
        <f>SUM(R19:Y19)</f>
        <v>50000</v>
      </c>
      <c r="AC19" s="39"/>
    </row>
    <row r="20" spans="1:29" ht="13.2" customHeight="1" x14ac:dyDescent="0.25">
      <c r="A20" s="2" t="s">
        <v>162</v>
      </c>
      <c r="B20" s="2" t="s">
        <v>41</v>
      </c>
      <c r="C20" s="2" t="s">
        <v>163</v>
      </c>
      <c r="D20" s="2" t="s">
        <v>30</v>
      </c>
      <c r="E20" s="3" t="s">
        <v>31</v>
      </c>
      <c r="F20" s="4">
        <v>33381211.267900001</v>
      </c>
      <c r="G20" s="5">
        <v>2.3563027147477534E-2</v>
      </c>
      <c r="H20" s="5" t="s">
        <v>32</v>
      </c>
      <c r="I20" s="5">
        <v>0.06</v>
      </c>
      <c r="J20" s="6">
        <v>46178</v>
      </c>
      <c r="K20" s="29">
        <v>2.2095041196245275</v>
      </c>
      <c r="L20" s="29" t="s">
        <v>33</v>
      </c>
      <c r="M20" s="8">
        <v>1.46</v>
      </c>
      <c r="N20" s="8">
        <v>0.68493150684931503</v>
      </c>
      <c r="O20" s="8">
        <f>VLOOKUP(C20,[2]Consolidada!$B$6:$K$150,10,0)</f>
        <v>1</v>
      </c>
      <c r="P20" s="59" t="s">
        <v>104</v>
      </c>
      <c r="Q20" s="51"/>
      <c r="R20" s="27">
        <v>0</v>
      </c>
      <c r="S20" s="27">
        <v>32918</v>
      </c>
      <c r="T20" s="27">
        <v>0</v>
      </c>
      <c r="U20" s="27">
        <v>0</v>
      </c>
      <c r="V20" s="27">
        <v>9142</v>
      </c>
      <c r="W20" s="27">
        <v>14445</v>
      </c>
      <c r="X20" s="27">
        <v>0</v>
      </c>
      <c r="Y20" s="27">
        <v>0</v>
      </c>
      <c r="Z20" s="27">
        <v>56505</v>
      </c>
      <c r="AA20" s="27">
        <f>SUM(R20:Y20)</f>
        <v>56505</v>
      </c>
      <c r="AC20" s="39"/>
    </row>
    <row r="21" spans="1:29" ht="13.2" customHeight="1" x14ac:dyDescent="0.25">
      <c r="A21" s="2" t="s">
        <v>45</v>
      </c>
      <c r="B21" s="2" t="s">
        <v>38</v>
      </c>
      <c r="C21" s="2" t="s">
        <v>46</v>
      </c>
      <c r="D21" s="2" t="s">
        <v>30</v>
      </c>
      <c r="E21" s="3" t="s">
        <v>31</v>
      </c>
      <c r="F21" s="4">
        <v>32181891.6932</v>
      </c>
      <c r="G21" s="5">
        <v>2.2716455120166699E-2</v>
      </c>
      <c r="H21" s="5" t="s">
        <v>32</v>
      </c>
      <c r="I21" s="5">
        <v>4.7500000000000001E-2</v>
      </c>
      <c r="J21" s="6">
        <v>48026</v>
      </c>
      <c r="K21" s="29">
        <v>2.2095041196245275</v>
      </c>
      <c r="L21" s="29" t="s">
        <v>33</v>
      </c>
      <c r="M21" s="8">
        <v>1.4766464651953652</v>
      </c>
      <c r="N21" s="8">
        <v>0.67721016747749208</v>
      </c>
      <c r="O21" s="8">
        <f>VLOOKUP(C21,[2]Consolidada!$B$6:$K$150,10,0)</f>
        <v>1</v>
      </c>
      <c r="P21" s="59" t="s">
        <v>15</v>
      </c>
      <c r="Q21" s="51"/>
      <c r="R21" s="27">
        <v>0</v>
      </c>
      <c r="S21" s="27">
        <v>47500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2500</v>
      </c>
      <c r="Z21" s="27">
        <v>50000</v>
      </c>
      <c r="AA21" s="27">
        <f>SUM(R21:Y21)</f>
        <v>50000</v>
      </c>
      <c r="AC21" s="39"/>
    </row>
    <row r="22" spans="1:29" ht="13.2" customHeight="1" x14ac:dyDescent="0.25">
      <c r="A22" s="2" t="s">
        <v>121</v>
      </c>
      <c r="B22" s="2" t="s">
        <v>54</v>
      </c>
      <c r="C22" s="2" t="s">
        <v>123</v>
      </c>
      <c r="D22" s="2" t="s">
        <v>30</v>
      </c>
      <c r="E22" s="3" t="s">
        <v>31</v>
      </c>
      <c r="F22" s="4">
        <v>31709780.3862</v>
      </c>
      <c r="G22" s="5">
        <v>2.2383202637079918E-2</v>
      </c>
      <c r="H22" s="5" t="s">
        <v>32</v>
      </c>
      <c r="I22" s="5">
        <v>4.4999999999999998E-2</v>
      </c>
      <c r="J22" s="6">
        <v>46503</v>
      </c>
      <c r="K22" s="29">
        <v>1</v>
      </c>
      <c r="L22" s="29" t="s">
        <v>33</v>
      </c>
      <c r="M22" s="8">
        <v>2.35</v>
      </c>
      <c r="N22" s="8">
        <v>0.42553191489361702</v>
      </c>
      <c r="O22" s="8">
        <f>VLOOKUP(C22,[2]Consolidada!$B$6:$K$150,10,0)</f>
        <v>0.41975308641975306</v>
      </c>
      <c r="P22" s="59" t="s">
        <v>15</v>
      </c>
      <c r="Q22" s="51"/>
      <c r="R22" s="27">
        <v>0</v>
      </c>
      <c r="S22" s="27">
        <v>28002</v>
      </c>
      <c r="T22" s="27">
        <v>3956</v>
      </c>
      <c r="U22" s="27">
        <v>2042</v>
      </c>
      <c r="V22" s="27">
        <v>0</v>
      </c>
      <c r="W22" s="27">
        <v>0</v>
      </c>
      <c r="X22" s="27">
        <v>0</v>
      </c>
      <c r="Y22" s="27">
        <v>0</v>
      </c>
      <c r="Z22" s="27">
        <v>81000</v>
      </c>
      <c r="AA22" s="27">
        <f>SUM(R22:Y22)</f>
        <v>34000</v>
      </c>
      <c r="AC22" s="39"/>
    </row>
    <row r="23" spans="1:29" ht="13.2" customHeight="1" x14ac:dyDescent="0.25">
      <c r="A23" s="2" t="s">
        <v>109</v>
      </c>
      <c r="B23" s="2" t="s">
        <v>38</v>
      </c>
      <c r="C23" s="2" t="s">
        <v>39</v>
      </c>
      <c r="D23" s="2" t="s">
        <v>30</v>
      </c>
      <c r="E23" s="3" t="s">
        <v>31</v>
      </c>
      <c r="F23" s="4">
        <v>25556663.194800001</v>
      </c>
      <c r="G23" s="5">
        <v>1.8039859123898591E-2</v>
      </c>
      <c r="H23" s="5" t="s">
        <v>32</v>
      </c>
      <c r="I23" s="5">
        <v>4.7500000000000001E-2</v>
      </c>
      <c r="J23" s="6">
        <v>46353</v>
      </c>
      <c r="K23" s="29">
        <v>4.6632379014605227</v>
      </c>
      <c r="L23" s="29" t="s">
        <v>33</v>
      </c>
      <c r="M23" s="8">
        <v>1.2469094314999993</v>
      </c>
      <c r="N23" s="8">
        <v>0.80198286638751803</v>
      </c>
      <c r="O23" s="8">
        <f>VLOOKUP(C23,[2]Consolidada!$B$6:$K$150,10,0)</f>
        <v>1</v>
      </c>
      <c r="P23" s="59" t="s">
        <v>15</v>
      </c>
      <c r="Q23" s="51"/>
      <c r="R23" s="27">
        <v>0</v>
      </c>
      <c r="S23" s="27">
        <v>25180</v>
      </c>
      <c r="T23" s="27">
        <v>0</v>
      </c>
      <c r="U23" s="27">
        <v>0</v>
      </c>
      <c r="V23" s="27">
        <v>0</v>
      </c>
      <c r="W23" s="27">
        <v>34820</v>
      </c>
      <c r="X23" s="27">
        <v>0</v>
      </c>
      <c r="Y23" s="27">
        <v>0</v>
      </c>
      <c r="Z23" s="27">
        <v>60000</v>
      </c>
      <c r="AA23" s="27">
        <f>SUM(R23:Y23)</f>
        <v>60000</v>
      </c>
      <c r="AC23" s="39"/>
    </row>
    <row r="24" spans="1:29" ht="13.2" customHeight="1" x14ac:dyDescent="0.25">
      <c r="A24" s="2" t="s">
        <v>238</v>
      </c>
      <c r="B24" s="2" t="s">
        <v>38</v>
      </c>
      <c r="C24" s="2" t="s">
        <v>241</v>
      </c>
      <c r="D24" s="2" t="s">
        <v>243</v>
      </c>
      <c r="E24" s="3" t="s">
        <v>31</v>
      </c>
      <c r="F24" s="4">
        <v>20150159.9648</v>
      </c>
      <c r="G24" s="5">
        <v>1.4223533186561528E-2</v>
      </c>
      <c r="H24" s="5" t="s">
        <v>32</v>
      </c>
      <c r="I24" s="5">
        <v>3.3000000000000002E-2</v>
      </c>
      <c r="J24" s="6" t="s">
        <v>245</v>
      </c>
      <c r="K24" s="29">
        <v>1.4879150843058258</v>
      </c>
      <c r="L24" s="29" t="s">
        <v>33</v>
      </c>
      <c r="M24" s="8">
        <v>2.5299999999999998</v>
      </c>
      <c r="N24" s="8">
        <v>0.39525691699604748</v>
      </c>
      <c r="O24" s="8">
        <f>VLOOKUP(C24,[2]Consolidada!$B$6:$K$150,10,0)</f>
        <v>0.66666666666666663</v>
      </c>
      <c r="P24" s="59" t="s">
        <v>104</v>
      </c>
      <c r="Q24" s="51"/>
      <c r="R24" s="27">
        <v>0</v>
      </c>
      <c r="S24" s="27">
        <v>20000</v>
      </c>
      <c r="T24" s="27">
        <v>0</v>
      </c>
      <c r="U24" s="27">
        <v>0</v>
      </c>
      <c r="V24" s="27">
        <v>14000</v>
      </c>
      <c r="W24" s="27">
        <v>66000</v>
      </c>
      <c r="X24" s="27">
        <v>0</v>
      </c>
      <c r="Y24" s="27">
        <v>0</v>
      </c>
      <c r="Z24" s="27">
        <v>150000</v>
      </c>
      <c r="AA24" s="27">
        <f>SUM(R24:Y24)</f>
        <v>100000</v>
      </c>
      <c r="AC24" s="39"/>
    </row>
    <row r="25" spans="1:29" ht="13.2" customHeight="1" x14ac:dyDescent="0.25">
      <c r="A25" s="2" t="s">
        <v>174</v>
      </c>
      <c r="B25" s="2" t="s">
        <v>41</v>
      </c>
      <c r="C25" s="2" t="s">
        <v>170</v>
      </c>
      <c r="D25" s="2" t="s">
        <v>30</v>
      </c>
      <c r="E25" s="3" t="s">
        <v>31</v>
      </c>
      <c r="F25" s="4">
        <v>19964181.716200002</v>
      </c>
      <c r="G25" s="5">
        <v>1.4092255430178372E-2</v>
      </c>
      <c r="H25" s="5" t="s">
        <v>32</v>
      </c>
      <c r="I25" s="5">
        <v>4.1000000000000002E-2</v>
      </c>
      <c r="J25" s="6">
        <v>46386</v>
      </c>
      <c r="K25" s="29">
        <v>3.1180835161112519</v>
      </c>
      <c r="L25" s="29" t="s">
        <v>33</v>
      </c>
      <c r="M25" s="8">
        <v>1.23</v>
      </c>
      <c r="N25" s="8">
        <v>0.81300813008130079</v>
      </c>
      <c r="O25" s="8">
        <f>VLOOKUP(C25,[2]Consolidada!$B$6:$K$150,10,0)</f>
        <v>1</v>
      </c>
      <c r="P25" s="59" t="s">
        <v>104</v>
      </c>
      <c r="Q25" s="51"/>
      <c r="R25" s="27">
        <v>0</v>
      </c>
      <c r="S25" s="27">
        <v>20000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20000</v>
      </c>
      <c r="AA25" s="27">
        <f>SUM(R25:Y25)</f>
        <v>20000</v>
      </c>
      <c r="AC25" s="39"/>
    </row>
    <row r="26" spans="1:29" ht="13.2" customHeight="1" x14ac:dyDescent="0.25">
      <c r="A26" s="2" t="s">
        <v>62</v>
      </c>
      <c r="B26" s="2" t="s">
        <v>63</v>
      </c>
      <c r="C26" s="2" t="s">
        <v>64</v>
      </c>
      <c r="D26" s="2" t="s">
        <v>30</v>
      </c>
      <c r="E26" s="3" t="s">
        <v>31</v>
      </c>
      <c r="F26" s="4">
        <v>18994518.352600001</v>
      </c>
      <c r="G26" s="5">
        <v>1.340779242561411E-2</v>
      </c>
      <c r="H26" s="5" t="s">
        <v>32</v>
      </c>
      <c r="I26" s="5">
        <v>0.03</v>
      </c>
      <c r="J26" s="6">
        <v>46051</v>
      </c>
      <c r="K26" s="29">
        <v>3.0011884944573453</v>
      </c>
      <c r="L26" s="29" t="s">
        <v>33</v>
      </c>
      <c r="M26" s="8">
        <v>1.37</v>
      </c>
      <c r="N26" s="8">
        <v>0.72992700729927007</v>
      </c>
      <c r="O26" s="8">
        <f>VLOOKUP(C26,[2]Consolidada!$B$6:$K$150,10,0)</f>
        <v>1</v>
      </c>
      <c r="P26" s="59" t="s">
        <v>15</v>
      </c>
      <c r="Q26" s="51"/>
      <c r="R26" s="27">
        <v>0</v>
      </c>
      <c r="S26" s="27">
        <v>34800</v>
      </c>
      <c r="T26" s="27">
        <v>10200</v>
      </c>
      <c r="U26" s="27">
        <v>0</v>
      </c>
      <c r="V26" s="27">
        <v>0</v>
      </c>
      <c r="W26" s="27">
        <v>0</v>
      </c>
      <c r="X26" s="27">
        <v>0</v>
      </c>
      <c r="Y26" s="27">
        <v>5000</v>
      </c>
      <c r="Z26" s="27">
        <v>50000</v>
      </c>
      <c r="AA26" s="27">
        <f>SUM(R26:Y26)</f>
        <v>50000</v>
      </c>
      <c r="AC26" s="39"/>
    </row>
    <row r="27" spans="1:29" ht="13.2" customHeight="1" x14ac:dyDescent="0.25">
      <c r="A27" s="2" t="s">
        <v>151</v>
      </c>
      <c r="B27" s="2" t="s">
        <v>41</v>
      </c>
      <c r="C27" s="2" t="s">
        <v>145</v>
      </c>
      <c r="D27" s="2" t="s">
        <v>30</v>
      </c>
      <c r="E27" s="3" t="s">
        <v>31</v>
      </c>
      <c r="F27" s="4">
        <v>18163346.8893</v>
      </c>
      <c r="G27" s="5">
        <v>1.2821087659367963E-2</v>
      </c>
      <c r="H27" s="5" t="s">
        <v>32</v>
      </c>
      <c r="I27" s="5">
        <v>4.2500000000000003E-2</v>
      </c>
      <c r="J27" s="6">
        <v>46301</v>
      </c>
      <c r="K27" s="29">
        <v>0.90836011273415773</v>
      </c>
      <c r="L27" s="29" t="s">
        <v>33</v>
      </c>
      <c r="M27" s="8">
        <v>2.1122666666666663</v>
      </c>
      <c r="N27" s="8">
        <v>0.47342507259184452</v>
      </c>
      <c r="O27" s="8">
        <f>VLOOKUP(C27,[2]Consolidada!$B$6:$K$150,10,0)</f>
        <v>1</v>
      </c>
      <c r="P27" s="59" t="s">
        <v>104</v>
      </c>
      <c r="Q27" s="51"/>
      <c r="R27" s="27">
        <v>0</v>
      </c>
      <c r="S27" s="27">
        <v>17950</v>
      </c>
      <c r="T27" s="27">
        <v>0</v>
      </c>
      <c r="U27" s="27">
        <v>0</v>
      </c>
      <c r="V27" s="27">
        <v>13325</v>
      </c>
      <c r="W27" s="27">
        <v>5925</v>
      </c>
      <c r="X27" s="27">
        <v>0</v>
      </c>
      <c r="Y27" s="27">
        <v>0</v>
      </c>
      <c r="Z27" s="27">
        <v>37200</v>
      </c>
      <c r="AA27" s="27">
        <f>SUM(R27:Y27)</f>
        <v>37200</v>
      </c>
      <c r="AC27" s="39"/>
    </row>
    <row r="28" spans="1:29" ht="13.2" customHeight="1" x14ac:dyDescent="0.25">
      <c r="A28" s="2" t="s">
        <v>218</v>
      </c>
      <c r="B28" s="2" t="s">
        <v>28</v>
      </c>
      <c r="C28" s="2" t="s">
        <v>196</v>
      </c>
      <c r="D28" s="2" t="s">
        <v>30</v>
      </c>
      <c r="E28" s="3" t="s">
        <v>31</v>
      </c>
      <c r="F28" s="4">
        <v>16952296.565200001</v>
      </c>
      <c r="G28" s="5">
        <v>1.1966235166607447E-2</v>
      </c>
      <c r="H28" s="5" t="s">
        <v>32</v>
      </c>
      <c r="I28" s="5">
        <v>0.03</v>
      </c>
      <c r="J28" s="6">
        <v>47541</v>
      </c>
      <c r="K28" s="29">
        <v>1.2725033653627664</v>
      </c>
      <c r="L28" s="29" t="s">
        <v>33</v>
      </c>
      <c r="M28" s="8">
        <v>1.6744000000000001</v>
      </c>
      <c r="N28" s="8">
        <v>0.5972288580984233</v>
      </c>
      <c r="O28" s="8">
        <f>VLOOKUP(C28,[2]Consolidada!$B$6:$K$150,10,0)</f>
        <v>0.65139999999999998</v>
      </c>
      <c r="P28" s="59" t="s">
        <v>104</v>
      </c>
      <c r="Q28" s="51"/>
      <c r="R28" s="27">
        <v>0</v>
      </c>
      <c r="S28" s="27">
        <v>14690</v>
      </c>
      <c r="T28" s="27">
        <v>2620</v>
      </c>
      <c r="U28" s="27">
        <v>15260</v>
      </c>
      <c r="V28" s="27">
        <v>0</v>
      </c>
      <c r="W28" s="27">
        <v>0</v>
      </c>
      <c r="X28" s="27">
        <v>0</v>
      </c>
      <c r="Y28" s="27">
        <v>0</v>
      </c>
      <c r="Z28" s="27">
        <v>50000</v>
      </c>
      <c r="AA28" s="27">
        <f>SUM(R28:Y28)</f>
        <v>32570</v>
      </c>
      <c r="AC28" s="39"/>
    </row>
    <row r="29" spans="1:29" ht="12.75" customHeight="1" x14ac:dyDescent="0.25">
      <c r="A29" s="2" t="s">
        <v>49</v>
      </c>
      <c r="B29" s="2" t="s">
        <v>36</v>
      </c>
      <c r="C29" s="2" t="s">
        <v>50</v>
      </c>
      <c r="D29" s="2" t="s">
        <v>150</v>
      </c>
      <c r="E29" s="3" t="s">
        <v>31</v>
      </c>
      <c r="F29" s="4">
        <v>16943634.9597</v>
      </c>
      <c r="G29" s="5">
        <v>1.1960121139051667E-2</v>
      </c>
      <c r="H29" s="5" t="s">
        <v>32</v>
      </c>
      <c r="I29" s="5">
        <v>4.7500000000000001E-2</v>
      </c>
      <c r="J29" s="6">
        <v>46553</v>
      </c>
      <c r="K29" s="29">
        <v>3.5581388973015753</v>
      </c>
      <c r="L29" s="29" t="s">
        <v>33</v>
      </c>
      <c r="M29" s="8">
        <v>1.8616999999999999</v>
      </c>
      <c r="N29" s="8">
        <v>0.53714347102110982</v>
      </c>
      <c r="O29" s="8">
        <f>VLOOKUP(C29,[2]Consolidada!$B$6:$K$150,10,0)</f>
        <v>0.6</v>
      </c>
      <c r="P29" s="59" t="s">
        <v>15</v>
      </c>
      <c r="Q29" s="51"/>
      <c r="R29" s="27">
        <v>0</v>
      </c>
      <c r="S29" s="27">
        <v>30000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50000</v>
      </c>
      <c r="AA29" s="27">
        <f>SUM(R29:Y29)</f>
        <v>30000</v>
      </c>
      <c r="AC29" s="39"/>
    </row>
    <row r="30" spans="1:29" ht="12.75" customHeight="1" x14ac:dyDescent="0.25">
      <c r="A30" s="2" t="s">
        <v>193</v>
      </c>
      <c r="B30" s="2" t="s">
        <v>41</v>
      </c>
      <c r="C30" s="2" t="s">
        <v>195</v>
      </c>
      <c r="D30" s="2" t="s">
        <v>30</v>
      </c>
      <c r="E30" s="3" t="s">
        <v>31</v>
      </c>
      <c r="F30" s="4">
        <v>16036966.1964</v>
      </c>
      <c r="G30" s="5">
        <v>1.1320124569965161E-2</v>
      </c>
      <c r="H30" s="5" t="s">
        <v>32</v>
      </c>
      <c r="I30" s="5">
        <v>3.7499999999999999E-2</v>
      </c>
      <c r="J30" s="6">
        <v>47571</v>
      </c>
      <c r="K30" s="29">
        <v>0.70887060080660225</v>
      </c>
      <c r="L30" s="29" t="s">
        <v>33</v>
      </c>
      <c r="M30" s="8">
        <v>1.5707330313671604</v>
      </c>
      <c r="N30" s="8">
        <v>0.63664542607192998</v>
      </c>
      <c r="O30" s="8">
        <f>VLOOKUP(C30,[2]Consolidada!$B$6:$K$150,10,0)</f>
        <v>1</v>
      </c>
      <c r="P30" s="59" t="s">
        <v>104</v>
      </c>
      <c r="Q30" s="51"/>
      <c r="R30" s="27">
        <v>0</v>
      </c>
      <c r="S30" s="27">
        <v>16047</v>
      </c>
      <c r="T30" s="27">
        <v>0</v>
      </c>
      <c r="U30" s="27">
        <v>0</v>
      </c>
      <c r="V30" s="27">
        <v>6330</v>
      </c>
      <c r="W30" s="27">
        <v>36570</v>
      </c>
      <c r="X30" s="27">
        <v>0</v>
      </c>
      <c r="Y30" s="27">
        <v>0</v>
      </c>
      <c r="Z30" s="27">
        <v>58947</v>
      </c>
      <c r="AA30" s="27">
        <f>SUM(R30:Y30)</f>
        <v>58947</v>
      </c>
      <c r="AC30" s="39"/>
    </row>
    <row r="31" spans="1:29" ht="12.75" customHeight="1" x14ac:dyDescent="0.25">
      <c r="A31" s="2" t="s">
        <v>184</v>
      </c>
      <c r="B31" s="2" t="s">
        <v>41</v>
      </c>
      <c r="C31" s="2" t="s">
        <v>192</v>
      </c>
      <c r="D31" s="2" t="s">
        <v>30</v>
      </c>
      <c r="E31" s="3" t="s">
        <v>31</v>
      </c>
      <c r="F31" s="4">
        <v>16017000.076400001</v>
      </c>
      <c r="G31" s="5">
        <v>1.1306030946345153E-2</v>
      </c>
      <c r="H31" s="5" t="s">
        <v>32</v>
      </c>
      <c r="I31" s="5">
        <v>5.2499999999999998E-2</v>
      </c>
      <c r="J31" s="6">
        <v>47847</v>
      </c>
      <c r="K31" s="29">
        <v>1.2964941078896268</v>
      </c>
      <c r="L31" s="29" t="s">
        <v>33</v>
      </c>
      <c r="M31" s="8">
        <v>1.9639102017618646</v>
      </c>
      <c r="N31" s="8">
        <v>0.50918825061496154</v>
      </c>
      <c r="O31" s="8">
        <f>VLOOKUP(C31,[2]Consolidada!$B$6:$K$150,10,0)</f>
        <v>1</v>
      </c>
      <c r="P31" s="59" t="s">
        <v>104</v>
      </c>
      <c r="Q31" s="51"/>
      <c r="R31" s="27">
        <v>0</v>
      </c>
      <c r="S31" s="27">
        <v>16017</v>
      </c>
      <c r="T31" s="27">
        <v>0</v>
      </c>
      <c r="U31" s="27">
        <v>0</v>
      </c>
      <c r="V31" s="27">
        <v>13169</v>
      </c>
      <c r="W31" s="27">
        <v>6000</v>
      </c>
      <c r="X31" s="27">
        <v>0</v>
      </c>
      <c r="Y31" s="27">
        <v>0</v>
      </c>
      <c r="Z31" s="27">
        <v>35186</v>
      </c>
      <c r="AA31" s="27">
        <f>SUM(R31:Y31)</f>
        <v>35186</v>
      </c>
      <c r="AC31" s="39"/>
    </row>
    <row r="32" spans="1:29" ht="12.75" customHeight="1" x14ac:dyDescent="0.25">
      <c r="A32" s="2" t="s">
        <v>213</v>
      </c>
      <c r="B32" s="2" t="s">
        <v>214</v>
      </c>
      <c r="C32" s="2" t="s">
        <v>216</v>
      </c>
      <c r="D32" s="2" t="s">
        <v>67</v>
      </c>
      <c r="E32" s="3" t="s">
        <v>31</v>
      </c>
      <c r="F32" s="4">
        <v>15698489.0319</v>
      </c>
      <c r="G32" s="5">
        <v>1.1081201346002221E-2</v>
      </c>
      <c r="H32" s="5" t="s">
        <v>32</v>
      </c>
      <c r="I32" s="5">
        <v>2.5000000000000001E-2</v>
      </c>
      <c r="J32" s="6">
        <v>49558</v>
      </c>
      <c r="K32" s="29">
        <v>2.989208782107232</v>
      </c>
      <c r="L32" s="29" t="s">
        <v>33</v>
      </c>
      <c r="M32" s="8">
        <v>1.2511153792415168</v>
      </c>
      <c r="N32" s="8">
        <v>0.79928679368184696</v>
      </c>
      <c r="O32" s="8">
        <f>VLOOKUP(C32,[2]Consolidada!$B$6:$K$150,10,0)</f>
        <v>0.18586341463414635</v>
      </c>
      <c r="P32" s="59" t="s">
        <v>104</v>
      </c>
      <c r="Q32" s="51"/>
      <c r="R32" s="27">
        <v>0</v>
      </c>
      <c r="S32" s="27">
        <v>19051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102500</v>
      </c>
      <c r="AA32" s="27">
        <f>SUM(R32:Y32)</f>
        <v>19051</v>
      </c>
      <c r="AC32" s="39"/>
    </row>
    <row r="33" spans="1:29" ht="12.75" customHeight="1" x14ac:dyDescent="0.25">
      <c r="A33" s="2" t="s">
        <v>222</v>
      </c>
      <c r="B33" s="2" t="s">
        <v>41</v>
      </c>
      <c r="C33" s="2" t="s">
        <v>224</v>
      </c>
      <c r="D33" s="2" t="s">
        <v>30</v>
      </c>
      <c r="E33" s="3" t="s">
        <v>31</v>
      </c>
      <c r="F33" s="4">
        <v>15500000</v>
      </c>
      <c r="G33" s="5">
        <v>1.0941092516229656E-2</v>
      </c>
      <c r="H33" s="5" t="s">
        <v>32</v>
      </c>
      <c r="I33" s="5">
        <v>4.2500000000000003E-2</v>
      </c>
      <c r="J33" s="6">
        <v>47725</v>
      </c>
      <c r="K33" s="29">
        <v>2.5561288513720348</v>
      </c>
      <c r="L33" s="29" t="s">
        <v>33</v>
      </c>
      <c r="M33" s="8">
        <v>1.27</v>
      </c>
      <c r="N33" s="8">
        <v>0.78740157480314954</v>
      </c>
      <c r="O33" s="8">
        <f>VLOOKUP(C33,[2]Consolidada!$B$6:$K$150,10,0)</f>
        <v>1</v>
      </c>
      <c r="P33" s="59" t="s">
        <v>104</v>
      </c>
      <c r="Q33" s="51"/>
      <c r="R33" s="27">
        <v>0</v>
      </c>
      <c r="S33" s="27">
        <v>15500</v>
      </c>
      <c r="T33" s="27">
        <v>0</v>
      </c>
      <c r="U33" s="27">
        <v>0</v>
      </c>
      <c r="V33" s="27">
        <v>4000</v>
      </c>
      <c r="W33" s="27">
        <v>0</v>
      </c>
      <c r="X33" s="27">
        <v>0</v>
      </c>
      <c r="Y33" s="27">
        <v>0</v>
      </c>
      <c r="Z33" s="27">
        <v>19500</v>
      </c>
      <c r="AA33" s="27">
        <f>SUM(R33:Y33)</f>
        <v>19500</v>
      </c>
      <c r="AC33" s="39"/>
    </row>
    <row r="34" spans="1:29" ht="12.6" customHeight="1" x14ac:dyDescent="0.25">
      <c r="A34" s="2" t="s">
        <v>227</v>
      </c>
      <c r="B34" s="2" t="s">
        <v>28</v>
      </c>
      <c r="C34" s="2" t="s">
        <v>232</v>
      </c>
      <c r="D34" s="2" t="s">
        <v>164</v>
      </c>
      <c r="E34" s="3" t="s">
        <v>31</v>
      </c>
      <c r="F34" s="4">
        <v>15314587.8287</v>
      </c>
      <c r="G34" s="5">
        <v>1.0810214340756861E-2</v>
      </c>
      <c r="H34" s="5" t="s">
        <v>32</v>
      </c>
      <c r="I34" s="5">
        <v>3.5000000000000003E-2</v>
      </c>
      <c r="J34" s="6">
        <v>51403</v>
      </c>
      <c r="K34" s="29">
        <v>3.1563130492613181</v>
      </c>
      <c r="L34" s="29" t="s">
        <v>33</v>
      </c>
      <c r="M34" s="8">
        <v>2.4476190476190474</v>
      </c>
      <c r="N34" s="8">
        <v>0.40856031128404674</v>
      </c>
      <c r="O34" s="8">
        <f>VLOOKUP(C34,[2]Consolidada!$B$6:$K$150,10,0)</f>
        <v>0.6727045454545455</v>
      </c>
      <c r="P34" s="59" t="s">
        <v>104</v>
      </c>
      <c r="Q34" s="51"/>
      <c r="R34" s="27">
        <v>0</v>
      </c>
      <c r="S34" s="27">
        <v>15319</v>
      </c>
      <c r="T34" s="27">
        <v>0</v>
      </c>
      <c r="U34" s="27">
        <v>0</v>
      </c>
      <c r="V34" s="27">
        <v>10000</v>
      </c>
      <c r="W34" s="27">
        <v>4280</v>
      </c>
      <c r="X34" s="27">
        <v>0</v>
      </c>
      <c r="Y34" s="27">
        <v>0</v>
      </c>
      <c r="Z34" s="27">
        <v>44000</v>
      </c>
      <c r="AA34" s="27">
        <f>SUM(R34:Y34)</f>
        <v>29599</v>
      </c>
      <c r="AC34" s="39"/>
    </row>
    <row r="35" spans="1:29" ht="12.75" customHeight="1" x14ac:dyDescent="0.25">
      <c r="A35" s="2" t="s">
        <v>226</v>
      </c>
      <c r="B35" s="2" t="s">
        <v>41</v>
      </c>
      <c r="C35" s="2" t="s">
        <v>231</v>
      </c>
      <c r="D35" s="2" t="s">
        <v>30</v>
      </c>
      <c r="E35" s="3" t="s">
        <v>31</v>
      </c>
      <c r="F35" s="4">
        <v>14049388.25</v>
      </c>
      <c r="G35" s="5">
        <v>9.9171391380438612E-3</v>
      </c>
      <c r="H35" s="5" t="s">
        <v>32</v>
      </c>
      <c r="I35" s="5">
        <v>0.03</v>
      </c>
      <c r="J35" s="6">
        <v>47541</v>
      </c>
      <c r="K35" s="29">
        <v>3.8714955065709726</v>
      </c>
      <c r="L35" s="29" t="s">
        <v>33</v>
      </c>
      <c r="M35" s="8">
        <v>1.5</v>
      </c>
      <c r="N35" s="8">
        <v>0.66666666666666663</v>
      </c>
      <c r="O35" s="8">
        <f>VLOOKUP(C35,[2]Consolidada!$B$6:$K$150,10,0)</f>
        <v>1</v>
      </c>
      <c r="P35" s="59" t="s">
        <v>104</v>
      </c>
      <c r="Q35" s="51"/>
      <c r="R35" s="27">
        <v>0</v>
      </c>
      <c r="S35" s="27">
        <v>14040</v>
      </c>
      <c r="T35" s="27">
        <v>0</v>
      </c>
      <c r="U35" s="27">
        <v>0</v>
      </c>
      <c r="V35" s="27">
        <v>10000</v>
      </c>
      <c r="W35" s="27">
        <v>4087</v>
      </c>
      <c r="X35" s="27">
        <v>0</v>
      </c>
      <c r="Y35" s="27">
        <v>0</v>
      </c>
      <c r="Z35" s="27">
        <v>28127</v>
      </c>
      <c r="AA35" s="27">
        <f>SUM(R35:Y35)</f>
        <v>28127</v>
      </c>
      <c r="AC35" s="39"/>
    </row>
    <row r="36" spans="1:29" ht="12.75" customHeight="1" x14ac:dyDescent="0.25">
      <c r="A36" s="60" t="s">
        <v>111</v>
      </c>
      <c r="B36" s="60" t="s">
        <v>54</v>
      </c>
      <c r="C36" s="60" t="s">
        <v>72</v>
      </c>
      <c r="D36" s="60" t="s">
        <v>30</v>
      </c>
      <c r="E36" s="61" t="s">
        <v>31</v>
      </c>
      <c r="F36" s="62">
        <v>13352642.752</v>
      </c>
      <c r="G36" s="63">
        <v>9.4253225603738947E-3</v>
      </c>
      <c r="H36" s="63" t="s">
        <v>32</v>
      </c>
      <c r="I36" s="63">
        <v>0.04</v>
      </c>
      <c r="J36" s="64">
        <v>46139</v>
      </c>
      <c r="K36" s="65">
        <v>2.9891212705915957</v>
      </c>
      <c r="L36" s="65" t="s">
        <v>33</v>
      </c>
      <c r="M36" s="66">
        <v>2.35</v>
      </c>
      <c r="N36" s="66">
        <v>0.42553191489361702</v>
      </c>
      <c r="O36" s="8">
        <f>VLOOKUP(C36,[2]Consolidada!$B$6:$K$150,10,0)</f>
        <v>0.38775510204081631</v>
      </c>
      <c r="P36" s="67" t="s">
        <v>15</v>
      </c>
      <c r="Q36" s="51"/>
      <c r="R36" s="27">
        <v>0</v>
      </c>
      <c r="S36" s="27">
        <v>11830</v>
      </c>
      <c r="T36" s="27">
        <v>7170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49000</v>
      </c>
      <c r="AA36" s="27">
        <f>SUM(R36:Y36)</f>
        <v>19000</v>
      </c>
      <c r="AC36" s="39"/>
    </row>
    <row r="37" spans="1:29" ht="12.75" customHeight="1" x14ac:dyDescent="0.25">
      <c r="A37" s="2" t="s">
        <v>183</v>
      </c>
      <c r="B37" s="2" t="s">
        <v>41</v>
      </c>
      <c r="C37" s="2" t="s">
        <v>190</v>
      </c>
      <c r="D37" s="2" t="s">
        <v>30</v>
      </c>
      <c r="E37" s="3" t="s">
        <v>31</v>
      </c>
      <c r="F37" s="4">
        <v>13135501.698100001</v>
      </c>
      <c r="G37" s="5">
        <v>9.2720476984518609E-3</v>
      </c>
      <c r="H37" s="5" t="s">
        <v>32</v>
      </c>
      <c r="I37" s="5">
        <v>4.3499999999999997E-2</v>
      </c>
      <c r="J37" s="6">
        <v>46790</v>
      </c>
      <c r="K37" s="29">
        <v>0.3</v>
      </c>
      <c r="L37" s="29" t="s">
        <v>33</v>
      </c>
      <c r="M37" s="8">
        <v>2.0706534893102058</v>
      </c>
      <c r="N37" s="8">
        <v>0.48293932575514059</v>
      </c>
      <c r="O37" s="8">
        <f>VLOOKUP(C37,[2]Consolidada!$B$6:$K$150,10,0)</f>
        <v>1</v>
      </c>
      <c r="P37" s="59" t="s">
        <v>104</v>
      </c>
      <c r="Q37" s="51"/>
      <c r="R37" s="27">
        <v>0</v>
      </c>
      <c r="S37" s="27">
        <v>12957</v>
      </c>
      <c r="T37" s="27">
        <v>0</v>
      </c>
      <c r="U37" s="27">
        <v>0</v>
      </c>
      <c r="V37" s="27">
        <v>10447</v>
      </c>
      <c r="W37" s="27">
        <v>5693</v>
      </c>
      <c r="X37" s="27">
        <v>0</v>
      </c>
      <c r="Y37" s="27">
        <v>0</v>
      </c>
      <c r="Z37" s="27">
        <v>29097</v>
      </c>
      <c r="AA37" s="27">
        <f>SUM(R37:Y37)</f>
        <v>29097</v>
      </c>
      <c r="AC37" s="39"/>
    </row>
    <row r="38" spans="1:29" ht="12.75" customHeight="1" x14ac:dyDescent="0.25">
      <c r="A38" s="60" t="s">
        <v>212</v>
      </c>
      <c r="B38" s="60" t="s">
        <v>41</v>
      </c>
      <c r="C38" s="60" t="s">
        <v>215</v>
      </c>
      <c r="D38" s="60" t="s">
        <v>30</v>
      </c>
      <c r="E38" s="61" t="s">
        <v>31</v>
      </c>
      <c r="F38" s="62">
        <v>12894428.5197</v>
      </c>
      <c r="G38" s="63">
        <v>9.1018797018030898E-3</v>
      </c>
      <c r="H38" s="63" t="s">
        <v>32</v>
      </c>
      <c r="I38" s="63">
        <v>0.03</v>
      </c>
      <c r="J38" s="64">
        <v>47661</v>
      </c>
      <c r="K38" s="65">
        <v>1.7294478737644052</v>
      </c>
      <c r="L38" s="65" t="s">
        <v>33</v>
      </c>
      <c r="M38" s="66">
        <v>1.0780885359733232</v>
      </c>
      <c r="N38" s="66">
        <v>0.92756760380275904</v>
      </c>
      <c r="O38" s="8">
        <f>VLOOKUP(C38,[2]Consolidada!$B$6:$K$150,10,0)</f>
        <v>1</v>
      </c>
      <c r="P38" s="67" t="s">
        <v>104</v>
      </c>
      <c r="Q38" s="51"/>
      <c r="R38" s="27">
        <v>0</v>
      </c>
      <c r="S38" s="27">
        <v>11640</v>
      </c>
      <c r="T38" s="27">
        <v>6426</v>
      </c>
      <c r="U38" s="27">
        <v>0</v>
      </c>
      <c r="V38" s="27">
        <v>31934</v>
      </c>
      <c r="W38" s="27">
        <v>0</v>
      </c>
      <c r="X38" s="27">
        <v>0</v>
      </c>
      <c r="Y38" s="27">
        <v>0</v>
      </c>
      <c r="Z38" s="27">
        <v>50000</v>
      </c>
      <c r="AA38" s="27">
        <f t="shared" ref="AA38:AA62" si="0">SUM(R38:Y38)</f>
        <v>50000</v>
      </c>
      <c r="AC38" s="39"/>
    </row>
    <row r="39" spans="1:29" ht="12.75" customHeight="1" x14ac:dyDescent="0.25">
      <c r="A39" s="2" t="s">
        <v>155</v>
      </c>
      <c r="B39" s="2" t="s">
        <v>41</v>
      </c>
      <c r="C39" s="2" t="s">
        <v>157</v>
      </c>
      <c r="D39" s="2" t="s">
        <v>67</v>
      </c>
      <c r="E39" s="3" t="s">
        <v>31</v>
      </c>
      <c r="F39" s="4">
        <v>10113891.8454</v>
      </c>
      <c r="G39" s="5">
        <v>7.1391629922362629E-3</v>
      </c>
      <c r="H39" s="5" t="s">
        <v>32</v>
      </c>
      <c r="I39" s="5">
        <v>4.3999999999999997E-2</v>
      </c>
      <c r="J39" s="6">
        <v>46513</v>
      </c>
      <c r="K39" s="29">
        <v>2.6140332414601546</v>
      </c>
      <c r="L39" s="29" t="s">
        <v>33</v>
      </c>
      <c r="M39" s="8">
        <v>1.87</v>
      </c>
      <c r="N39" s="8">
        <v>0.53475935828876997</v>
      </c>
      <c r="O39" s="8">
        <f>VLOOKUP(C39,[2]Consolidada!$B$6:$K$150,10,0)</f>
        <v>1</v>
      </c>
      <c r="P39" s="59" t="s">
        <v>15</v>
      </c>
      <c r="Q39" s="51"/>
      <c r="R39" s="27">
        <v>0</v>
      </c>
      <c r="S39" s="27">
        <v>10000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10000</v>
      </c>
      <c r="AA39" s="27">
        <f t="shared" si="0"/>
        <v>10000</v>
      </c>
      <c r="AC39" s="39"/>
    </row>
    <row r="40" spans="1:29" ht="12.75" customHeight="1" x14ac:dyDescent="0.25">
      <c r="A40" s="2" t="s">
        <v>228</v>
      </c>
      <c r="B40" s="2" t="s">
        <v>41</v>
      </c>
      <c r="C40" s="2" t="s">
        <v>233</v>
      </c>
      <c r="D40" s="2" t="s">
        <v>30</v>
      </c>
      <c r="E40" s="3" t="s">
        <v>31</v>
      </c>
      <c r="F40" s="4">
        <v>9981434.2354000006</v>
      </c>
      <c r="G40" s="5">
        <v>7.0456642202692526E-3</v>
      </c>
      <c r="H40" s="5" t="s">
        <v>32</v>
      </c>
      <c r="I40" s="5">
        <v>4.2500000000000003E-2</v>
      </c>
      <c r="J40" s="6">
        <v>47725</v>
      </c>
      <c r="K40" s="29">
        <v>1.1201566111545151</v>
      </c>
      <c r="L40" s="29" t="s">
        <v>33</v>
      </c>
      <c r="M40" s="8">
        <v>1.2509191176470587</v>
      </c>
      <c r="N40" s="8">
        <v>0.79941219691403387</v>
      </c>
      <c r="O40" s="8">
        <f>VLOOKUP(C40,[2]Consolidada!$B$6:$K$150,10,0)</f>
        <v>1</v>
      </c>
      <c r="P40" s="59" t="s">
        <v>104</v>
      </c>
      <c r="Q40" s="51"/>
      <c r="R40" s="27">
        <v>0</v>
      </c>
      <c r="S40" s="27">
        <v>10000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10000</v>
      </c>
      <c r="AA40" s="27">
        <f t="shared" si="0"/>
        <v>10000</v>
      </c>
      <c r="AC40" s="39"/>
    </row>
    <row r="41" spans="1:29" ht="12.75" customHeight="1" x14ac:dyDescent="0.25">
      <c r="A41" s="2" t="s">
        <v>223</v>
      </c>
      <c r="B41" s="2" t="s">
        <v>41</v>
      </c>
      <c r="C41" s="2" t="s">
        <v>191</v>
      </c>
      <c r="D41" s="2" t="s">
        <v>30</v>
      </c>
      <c r="E41" s="3" t="s">
        <v>31</v>
      </c>
      <c r="F41" s="4">
        <v>9510735.0033999998</v>
      </c>
      <c r="G41" s="5">
        <v>6.7134084883576231E-3</v>
      </c>
      <c r="H41" s="5" t="s">
        <v>32</v>
      </c>
      <c r="I41" s="5">
        <v>5.8000000000000003E-2</v>
      </c>
      <c r="J41" s="6">
        <v>46787</v>
      </c>
      <c r="K41" s="29">
        <v>3.15696711017099</v>
      </c>
      <c r="L41" s="29" t="s">
        <v>33</v>
      </c>
      <c r="M41" s="8">
        <v>1.6273389355742294</v>
      </c>
      <c r="N41" s="8">
        <v>0.61450013770311218</v>
      </c>
      <c r="O41" s="8">
        <f>VLOOKUP(C41,[2]Consolidada!$B$6:$K$150,10,0)</f>
        <v>1</v>
      </c>
      <c r="P41" s="59" t="s">
        <v>104</v>
      </c>
      <c r="Q41" s="51"/>
      <c r="R41" s="27">
        <v>0</v>
      </c>
      <c r="S41" s="27">
        <v>9379</v>
      </c>
      <c r="T41" s="27">
        <v>0</v>
      </c>
      <c r="U41" s="27">
        <v>0</v>
      </c>
      <c r="V41" s="27">
        <v>5495</v>
      </c>
      <c r="W41" s="27">
        <v>2599</v>
      </c>
      <c r="X41" s="27">
        <v>0</v>
      </c>
      <c r="Y41" s="27">
        <v>0</v>
      </c>
      <c r="Z41" s="27">
        <v>17473</v>
      </c>
      <c r="AA41" s="27">
        <f t="shared" si="0"/>
        <v>17473</v>
      </c>
      <c r="AC41" s="39"/>
    </row>
    <row r="42" spans="1:29" ht="12.75" customHeight="1" x14ac:dyDescent="0.25">
      <c r="A42" s="2" t="s">
        <v>160</v>
      </c>
      <c r="B42" s="2" t="s">
        <v>41</v>
      </c>
      <c r="C42" s="2" t="s">
        <v>146</v>
      </c>
      <c r="D42" s="2" t="s">
        <v>30</v>
      </c>
      <c r="E42" s="3" t="s">
        <v>31</v>
      </c>
      <c r="F42" s="4">
        <v>9304365.6700999998</v>
      </c>
      <c r="G42" s="5">
        <v>6.567737135573886E-3</v>
      </c>
      <c r="H42" s="5" t="s">
        <v>32</v>
      </c>
      <c r="I42" s="5">
        <v>0.06</v>
      </c>
      <c r="J42" s="6">
        <v>47275</v>
      </c>
      <c r="K42" s="29">
        <v>1.7017330266469248</v>
      </c>
      <c r="L42" s="29" t="s">
        <v>33</v>
      </c>
      <c r="M42" s="8">
        <v>1.96</v>
      </c>
      <c r="N42" s="8">
        <v>0.51020408163265307</v>
      </c>
      <c r="O42" s="8">
        <f>VLOOKUP(C42,[2]Consolidada!$B$6:$K$150,10,0)</f>
        <v>1</v>
      </c>
      <c r="P42" s="59" t="s">
        <v>104</v>
      </c>
      <c r="Q42" s="51"/>
      <c r="R42" s="27">
        <v>0</v>
      </c>
      <c r="S42" s="27">
        <v>22181</v>
      </c>
      <c r="T42" s="27">
        <v>0</v>
      </c>
      <c r="U42" s="27">
        <v>0</v>
      </c>
      <c r="V42" s="27">
        <v>8149</v>
      </c>
      <c r="W42" s="27">
        <v>14310</v>
      </c>
      <c r="X42" s="27">
        <v>0</v>
      </c>
      <c r="Y42" s="27">
        <v>0</v>
      </c>
      <c r="Z42" s="27">
        <v>44640</v>
      </c>
      <c r="AA42" s="27">
        <f t="shared" si="0"/>
        <v>44640</v>
      </c>
      <c r="AC42" s="39"/>
    </row>
    <row r="43" spans="1:29" ht="12.75" customHeight="1" x14ac:dyDescent="0.25">
      <c r="A43" s="2" t="s">
        <v>180</v>
      </c>
      <c r="B43" s="2" t="s">
        <v>41</v>
      </c>
      <c r="C43" s="2" t="s">
        <v>187</v>
      </c>
      <c r="D43" s="2" t="s">
        <v>30</v>
      </c>
      <c r="E43" s="3" t="s">
        <v>31</v>
      </c>
      <c r="F43" s="4">
        <v>8408702.2246000003</v>
      </c>
      <c r="G43" s="5">
        <v>5.9355089665015948E-3</v>
      </c>
      <c r="H43" s="5" t="s">
        <v>32</v>
      </c>
      <c r="I43" s="5">
        <v>5.8999999999999997E-2</v>
      </c>
      <c r="J43" s="6">
        <v>46757</v>
      </c>
      <c r="K43" s="29">
        <v>1.6460539345262104</v>
      </c>
      <c r="L43" s="29" t="s">
        <v>33</v>
      </c>
      <c r="M43" s="8">
        <v>1.58</v>
      </c>
      <c r="N43" s="8">
        <v>0.63291139240506322</v>
      </c>
      <c r="O43" s="8">
        <f>VLOOKUP(C43,[2]Consolidada!$B$6:$K$150,10,0)</f>
        <v>1</v>
      </c>
      <c r="P43" s="59" t="s">
        <v>104</v>
      </c>
      <c r="Q43" s="51"/>
      <c r="R43" s="27">
        <v>0</v>
      </c>
      <c r="S43" s="27">
        <v>15878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15878</v>
      </c>
      <c r="AA43" s="27">
        <f t="shared" si="0"/>
        <v>15878</v>
      </c>
      <c r="AC43" s="39"/>
    </row>
    <row r="44" spans="1:29" ht="12.75" customHeight="1" x14ac:dyDescent="0.25">
      <c r="A44" s="2" t="s">
        <v>68</v>
      </c>
      <c r="B44" s="2" t="s">
        <v>41</v>
      </c>
      <c r="C44" s="2" t="s">
        <v>69</v>
      </c>
      <c r="D44" s="2" t="s">
        <v>30</v>
      </c>
      <c r="E44" s="3" t="s">
        <v>31</v>
      </c>
      <c r="F44" s="4">
        <v>8317604.5969000002</v>
      </c>
      <c r="G44" s="5">
        <v>5.8712052521354818E-3</v>
      </c>
      <c r="H44" s="5" t="s">
        <v>32</v>
      </c>
      <c r="I44" s="5">
        <v>0.05</v>
      </c>
      <c r="J44" s="6">
        <v>46688</v>
      </c>
      <c r="K44" s="29">
        <v>0.87353556553831901</v>
      </c>
      <c r="L44" s="29" t="s">
        <v>33</v>
      </c>
      <c r="M44" s="8">
        <v>2.132018756763256</v>
      </c>
      <c r="N44" s="8">
        <v>0.46903902549063836</v>
      </c>
      <c r="O44" s="8">
        <f>VLOOKUP(C44,[2]Consolidada!$B$6:$K$150,10,0)</f>
        <v>1</v>
      </c>
      <c r="P44" s="59" t="s">
        <v>15</v>
      </c>
      <c r="Q44" s="51"/>
      <c r="R44" s="27">
        <v>0</v>
      </c>
      <c r="S44" s="27">
        <v>13400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13400</v>
      </c>
      <c r="AA44" s="27">
        <f t="shared" si="0"/>
        <v>13400</v>
      </c>
      <c r="AC44" s="39"/>
    </row>
    <row r="45" spans="1:29" ht="12.75" customHeight="1" x14ac:dyDescent="0.25">
      <c r="A45" s="2" t="s">
        <v>149</v>
      </c>
      <c r="B45" s="2" t="s">
        <v>28</v>
      </c>
      <c r="C45" s="2" t="s">
        <v>144</v>
      </c>
      <c r="D45" s="2" t="s">
        <v>150</v>
      </c>
      <c r="E45" s="3" t="s">
        <v>31</v>
      </c>
      <c r="F45" s="4">
        <v>7471952.3647999996</v>
      </c>
      <c r="G45" s="5">
        <v>5.2742788451701772E-3</v>
      </c>
      <c r="H45" s="5" t="s">
        <v>32</v>
      </c>
      <c r="I45" s="5">
        <v>5.5E-2</v>
      </c>
      <c r="J45" s="6">
        <v>47115</v>
      </c>
      <c r="K45" s="29">
        <v>1.5542768866188899</v>
      </c>
      <c r="L45" s="29" t="s">
        <v>33</v>
      </c>
      <c r="M45" s="8">
        <v>1.8414839797639122</v>
      </c>
      <c r="N45" s="8">
        <v>0.54304029304029311</v>
      </c>
      <c r="O45" s="8">
        <f>VLOOKUP(C45,[2]Consolidada!$B$6:$K$150,10,0)</f>
        <v>1</v>
      </c>
      <c r="P45" s="59" t="s">
        <v>104</v>
      </c>
      <c r="Q45" s="51"/>
      <c r="R45" s="27">
        <v>0</v>
      </c>
      <c r="S45" s="27">
        <v>8439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8439</v>
      </c>
      <c r="AA45" s="27">
        <f t="shared" si="0"/>
        <v>8439</v>
      </c>
      <c r="AC45" s="39"/>
    </row>
    <row r="46" spans="1:29" ht="12.75" customHeight="1" x14ac:dyDescent="0.25">
      <c r="A46" s="2" t="s">
        <v>154</v>
      </c>
      <c r="B46" s="2" t="s">
        <v>63</v>
      </c>
      <c r="C46" s="2" t="s">
        <v>159</v>
      </c>
      <c r="D46" s="2" t="s">
        <v>91</v>
      </c>
      <c r="E46" s="3" t="s">
        <v>31</v>
      </c>
      <c r="F46" s="4">
        <v>7423130.4621000001</v>
      </c>
      <c r="G46" s="5">
        <v>5.2398165900566897E-3</v>
      </c>
      <c r="H46" s="5" t="s">
        <v>55</v>
      </c>
      <c r="I46" s="5">
        <v>0.105</v>
      </c>
      <c r="J46" s="6">
        <v>50976</v>
      </c>
      <c r="K46" s="29">
        <v>2.3213012246833862</v>
      </c>
      <c r="L46" s="29" t="s">
        <v>33</v>
      </c>
      <c r="M46" s="8">
        <v>6.1552621048419383</v>
      </c>
      <c r="N46" s="8">
        <v>0.16246261864516964</v>
      </c>
      <c r="O46" s="8">
        <f>VLOOKUP(C46,[2]Consolidada!$B$6:$K$150,10,0)</f>
        <v>0.91</v>
      </c>
      <c r="P46" s="59" t="s">
        <v>104</v>
      </c>
      <c r="Q46" s="51"/>
      <c r="R46" s="27">
        <v>0</v>
      </c>
      <c r="S46" s="27">
        <v>7380</v>
      </c>
      <c r="T46" s="27">
        <v>0</v>
      </c>
      <c r="U46" s="27">
        <v>0</v>
      </c>
      <c r="V46" s="27">
        <v>0</v>
      </c>
      <c r="W46" s="27">
        <v>38120</v>
      </c>
      <c r="X46" s="27">
        <v>0</v>
      </c>
      <c r="Y46" s="27">
        <v>0</v>
      </c>
      <c r="Z46" s="27">
        <v>50000</v>
      </c>
      <c r="AA46" s="27">
        <f t="shared" si="0"/>
        <v>45500</v>
      </c>
      <c r="AC46" s="39"/>
    </row>
    <row r="47" spans="1:29" ht="12.75" customHeight="1" x14ac:dyDescent="0.25">
      <c r="A47" s="2" t="s">
        <v>161</v>
      </c>
      <c r="B47" s="2" t="s">
        <v>41</v>
      </c>
      <c r="C47" s="2" t="s">
        <v>147</v>
      </c>
      <c r="D47" s="2" t="s">
        <v>30</v>
      </c>
      <c r="E47" s="3" t="s">
        <v>31</v>
      </c>
      <c r="F47" s="4">
        <v>7352914.3332000002</v>
      </c>
      <c r="G47" s="5">
        <v>5.1902526440936961E-3</v>
      </c>
      <c r="H47" s="5" t="s">
        <v>32</v>
      </c>
      <c r="I47" s="5">
        <v>0.05</v>
      </c>
      <c r="J47" s="6">
        <v>46512</v>
      </c>
      <c r="K47" s="29">
        <v>4.0913488430855214</v>
      </c>
      <c r="L47" s="29" t="s">
        <v>33</v>
      </c>
      <c r="M47" s="8">
        <v>1.9928341754708314</v>
      </c>
      <c r="N47" s="8">
        <v>0.5017978978425226</v>
      </c>
      <c r="O47" s="8">
        <f>VLOOKUP(C47,[2]Consolidada!$B$6:$K$150,10,0)</f>
        <v>1</v>
      </c>
      <c r="P47" s="59" t="s">
        <v>104</v>
      </c>
      <c r="Q47" s="51"/>
      <c r="R47" s="27">
        <v>0</v>
      </c>
      <c r="S47" s="27">
        <v>7255</v>
      </c>
      <c r="T47" s="27">
        <v>0</v>
      </c>
      <c r="U47" s="27">
        <v>0</v>
      </c>
      <c r="V47" s="27">
        <v>14245</v>
      </c>
      <c r="W47" s="27">
        <v>0</v>
      </c>
      <c r="X47" s="27">
        <v>0</v>
      </c>
      <c r="Y47" s="27">
        <v>0</v>
      </c>
      <c r="Z47" s="27">
        <v>21500</v>
      </c>
      <c r="AA47" s="27">
        <f t="shared" si="0"/>
        <v>21500</v>
      </c>
      <c r="AC47" s="39"/>
    </row>
    <row r="48" spans="1:29" ht="12.75" customHeight="1" x14ac:dyDescent="0.25">
      <c r="A48" s="2" t="s">
        <v>210</v>
      </c>
      <c r="B48" s="2" t="s">
        <v>41</v>
      </c>
      <c r="C48" s="2" t="s">
        <v>211</v>
      </c>
      <c r="D48" s="2" t="s">
        <v>30</v>
      </c>
      <c r="E48" s="3" t="s">
        <v>31</v>
      </c>
      <c r="F48" s="4">
        <v>7336436.1386000002</v>
      </c>
      <c r="G48" s="5">
        <v>5.1786210665698872E-3</v>
      </c>
      <c r="H48" s="5" t="s">
        <v>32</v>
      </c>
      <c r="I48" s="5">
        <v>0.06</v>
      </c>
      <c r="J48" s="6">
        <v>46176</v>
      </c>
      <c r="K48" s="29">
        <v>1.1776282052737215</v>
      </c>
      <c r="L48" s="29" t="s">
        <v>33</v>
      </c>
      <c r="M48" s="8">
        <v>1.2310201847993096</v>
      </c>
      <c r="N48" s="8">
        <v>0.81233436490160205</v>
      </c>
      <c r="O48" s="8">
        <f>VLOOKUP(C48,[2]Consolidada!$B$6:$K$150,10,0)</f>
        <v>1</v>
      </c>
      <c r="P48" s="59" t="s">
        <v>104</v>
      </c>
      <c r="Q48" s="51"/>
      <c r="R48" s="27">
        <v>0</v>
      </c>
      <c r="S48" s="27">
        <v>7000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7000</v>
      </c>
      <c r="AA48" s="27">
        <f t="shared" si="0"/>
        <v>7000</v>
      </c>
      <c r="AC48" s="39"/>
    </row>
    <row r="49" spans="1:29" ht="12.75" customHeight="1" x14ac:dyDescent="0.25">
      <c r="A49" s="2" t="s">
        <v>247</v>
      </c>
      <c r="B49" s="2" t="s">
        <v>41</v>
      </c>
      <c r="C49" s="2" t="s">
        <v>249</v>
      </c>
      <c r="D49" s="2" t="s">
        <v>30</v>
      </c>
      <c r="E49" s="3" t="s">
        <v>31</v>
      </c>
      <c r="F49" s="4">
        <v>6021538.7906999998</v>
      </c>
      <c r="G49" s="5">
        <v>4.2504653547815697E-3</v>
      </c>
      <c r="H49" s="5" t="s">
        <v>32</v>
      </c>
      <c r="I49" s="5">
        <v>3.5000000000000003E-2</v>
      </c>
      <c r="J49" s="6">
        <v>47878</v>
      </c>
      <c r="K49" s="29">
        <v>0.3937135791065739</v>
      </c>
      <c r="L49" s="29" t="s">
        <v>33</v>
      </c>
      <c r="M49" s="8">
        <v>1.53</v>
      </c>
      <c r="N49" s="8">
        <v>0.65359477124183007</v>
      </c>
      <c r="O49" s="8">
        <f>VLOOKUP(C49,[2]Consolidada!$B$6:$K$150,10,0)</f>
        <v>1</v>
      </c>
      <c r="P49" s="59" t="s">
        <v>104</v>
      </c>
      <c r="Q49" s="51"/>
      <c r="R49" s="27">
        <v>0</v>
      </c>
      <c r="S49" s="27">
        <v>6000</v>
      </c>
      <c r="T49" s="27">
        <v>0</v>
      </c>
      <c r="U49" s="27">
        <v>0</v>
      </c>
      <c r="V49" s="27">
        <v>0</v>
      </c>
      <c r="W49" s="27">
        <v>66000</v>
      </c>
      <c r="X49" s="27">
        <v>0</v>
      </c>
      <c r="Y49" s="27">
        <v>0</v>
      </c>
      <c r="Z49" s="27">
        <v>72000</v>
      </c>
      <c r="AA49" s="27">
        <f t="shared" si="0"/>
        <v>72000</v>
      </c>
      <c r="AC49" s="39"/>
    </row>
    <row r="50" spans="1:29" ht="12.75" customHeight="1" x14ac:dyDescent="0.25">
      <c r="A50" s="2" t="s">
        <v>175</v>
      </c>
      <c r="B50" s="2" t="s">
        <v>41</v>
      </c>
      <c r="C50" s="2" t="s">
        <v>172</v>
      </c>
      <c r="D50" s="2" t="s">
        <v>30</v>
      </c>
      <c r="E50" s="3" t="s">
        <v>31</v>
      </c>
      <c r="F50" s="4">
        <v>5240311.5321000004</v>
      </c>
      <c r="G50" s="5">
        <v>3.6990150507465337E-3</v>
      </c>
      <c r="H50" s="5" t="s">
        <v>32</v>
      </c>
      <c r="I50" s="5">
        <v>0.06</v>
      </c>
      <c r="J50" s="6" t="s">
        <v>219</v>
      </c>
      <c r="K50" s="29">
        <v>0.2476472334198225</v>
      </c>
      <c r="L50" s="29" t="s">
        <v>33</v>
      </c>
      <c r="M50" s="8">
        <v>1.2310201847993096</v>
      </c>
      <c r="N50" s="8">
        <v>0.81233436490160205</v>
      </c>
      <c r="O50" s="8">
        <f>VLOOKUP(C50,[2]Consolidada!$B$6:$K$150,10,0)</f>
        <v>1</v>
      </c>
      <c r="P50" s="59" t="s">
        <v>104</v>
      </c>
      <c r="Q50" s="51"/>
      <c r="R50" s="27">
        <v>0</v>
      </c>
      <c r="S50" s="27">
        <v>5000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5000</v>
      </c>
      <c r="AA50" s="27">
        <f t="shared" si="0"/>
        <v>5000</v>
      </c>
      <c r="AC50" s="39"/>
    </row>
    <row r="51" spans="1:29" ht="12.75" customHeight="1" x14ac:dyDescent="0.25">
      <c r="A51" s="2" t="s">
        <v>92</v>
      </c>
      <c r="B51" s="2" t="s">
        <v>38</v>
      </c>
      <c r="C51" s="2" t="s">
        <v>93</v>
      </c>
      <c r="D51" s="2" t="s">
        <v>150</v>
      </c>
      <c r="E51" s="3" t="s">
        <v>31</v>
      </c>
      <c r="F51" s="4">
        <v>4149125.173</v>
      </c>
      <c r="G51" s="5">
        <v>2.9287717664006692E-3</v>
      </c>
      <c r="H51" s="5" t="s">
        <v>32</v>
      </c>
      <c r="I51" s="5">
        <v>4.4999999999999998E-2</v>
      </c>
      <c r="J51" s="6">
        <v>46422</v>
      </c>
      <c r="K51" s="29">
        <v>0.51164100009716362</v>
      </c>
      <c r="L51" s="29" t="s">
        <v>33</v>
      </c>
      <c r="M51" s="8">
        <v>1.5</v>
      </c>
      <c r="N51" s="8">
        <v>0.66666666666666663</v>
      </c>
      <c r="O51" s="8">
        <f>VLOOKUP(C51,[2]Consolidada!$B$6:$K$150,10,0)</f>
        <v>1</v>
      </c>
      <c r="P51" s="59" t="s">
        <v>15</v>
      </c>
      <c r="Q51" s="51"/>
      <c r="R51" s="27">
        <v>0</v>
      </c>
      <c r="S51" s="27">
        <v>23300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4700</v>
      </c>
      <c r="Z51" s="27">
        <v>28000</v>
      </c>
      <c r="AA51" s="27">
        <f t="shared" si="0"/>
        <v>28000</v>
      </c>
      <c r="AC51" s="39"/>
    </row>
    <row r="52" spans="1:29" ht="12.75" customHeight="1" x14ac:dyDescent="0.25">
      <c r="A52" s="2" t="s">
        <v>229</v>
      </c>
      <c r="B52" s="2" t="s">
        <v>41</v>
      </c>
      <c r="C52" s="2" t="s">
        <v>234</v>
      </c>
      <c r="D52" s="2" t="s">
        <v>30</v>
      </c>
      <c r="E52" s="3" t="s">
        <v>31</v>
      </c>
      <c r="F52" s="4">
        <v>3104158.4558999999</v>
      </c>
      <c r="G52" s="5">
        <v>2.1911538613573222E-3</v>
      </c>
      <c r="H52" s="5" t="s">
        <v>32</v>
      </c>
      <c r="I52" s="5">
        <v>0.05</v>
      </c>
      <c r="J52" s="6">
        <v>46239</v>
      </c>
      <c r="K52" s="29">
        <v>1.8882080363541509</v>
      </c>
      <c r="L52" s="29" t="s">
        <v>33</v>
      </c>
      <c r="M52" s="8">
        <v>1.0180159101544219</v>
      </c>
      <c r="N52" s="8">
        <v>0.98230291886922561</v>
      </c>
      <c r="O52" s="8">
        <f>VLOOKUP(C52,[2]Consolidada!$B$6:$K$150,10,0)</f>
        <v>1</v>
      </c>
      <c r="P52" s="59" t="s">
        <v>104</v>
      </c>
      <c r="Q52" s="51"/>
      <c r="R52" s="27">
        <v>0</v>
      </c>
      <c r="S52" s="27">
        <v>3031</v>
      </c>
      <c r="T52" s="27">
        <v>0</v>
      </c>
      <c r="U52" s="27">
        <v>0</v>
      </c>
      <c r="V52" s="27">
        <v>3702</v>
      </c>
      <c r="W52" s="27">
        <v>3267</v>
      </c>
      <c r="X52" s="27">
        <v>0</v>
      </c>
      <c r="Y52" s="27">
        <v>0</v>
      </c>
      <c r="Z52" s="27">
        <v>10000</v>
      </c>
      <c r="AA52" s="27">
        <f t="shared" si="0"/>
        <v>10000</v>
      </c>
      <c r="AC52" s="39"/>
    </row>
    <row r="53" spans="1:29" ht="12.75" customHeight="1" x14ac:dyDescent="0.25">
      <c r="A53" s="2" t="s">
        <v>43</v>
      </c>
      <c r="B53" s="2" t="s">
        <v>41</v>
      </c>
      <c r="C53" s="2" t="s">
        <v>44</v>
      </c>
      <c r="D53" s="2" t="s">
        <v>30</v>
      </c>
      <c r="E53" s="3" t="s">
        <v>31</v>
      </c>
      <c r="F53" s="4">
        <v>2790521.0474</v>
      </c>
      <c r="G53" s="5">
        <v>1.9697644482638372E-3</v>
      </c>
      <c r="H53" s="5" t="s">
        <v>32</v>
      </c>
      <c r="I53" s="5">
        <v>0.04</v>
      </c>
      <c r="J53" s="6">
        <v>46086</v>
      </c>
      <c r="K53" s="29">
        <v>0.54947178093531124</v>
      </c>
      <c r="L53" s="29" t="s">
        <v>33</v>
      </c>
      <c r="M53" s="8">
        <v>2</v>
      </c>
      <c r="N53" s="8">
        <v>0.5</v>
      </c>
      <c r="O53" s="8">
        <f>VLOOKUP(C53,[2]Consolidada!$B$6:$K$150,10,0)</f>
        <v>1</v>
      </c>
      <c r="P53" s="59" t="s">
        <v>16</v>
      </c>
      <c r="Q53" s="51"/>
      <c r="R53" s="27">
        <v>0</v>
      </c>
      <c r="S53" s="27">
        <v>66224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66224</v>
      </c>
      <c r="AA53" s="27">
        <f t="shared" si="0"/>
        <v>66224</v>
      </c>
      <c r="AC53" s="39"/>
    </row>
    <row r="54" spans="1:29" ht="12.75" customHeight="1" x14ac:dyDescent="0.25">
      <c r="A54" s="2" t="s">
        <v>194</v>
      </c>
      <c r="B54" s="2" t="s">
        <v>41</v>
      </c>
      <c r="C54" s="2" t="s">
        <v>197</v>
      </c>
      <c r="D54" s="2" t="s">
        <v>30</v>
      </c>
      <c r="E54" s="3" t="s">
        <v>31</v>
      </c>
      <c r="F54" s="4">
        <v>2732073.1886999998</v>
      </c>
      <c r="G54" s="5">
        <v>1.9285074528178877E-3</v>
      </c>
      <c r="H54" s="5" t="s">
        <v>32</v>
      </c>
      <c r="I54" s="5">
        <v>4.2500000000000003E-2</v>
      </c>
      <c r="J54" s="6">
        <v>46968</v>
      </c>
      <c r="K54" s="29">
        <v>0.23309566349342145</v>
      </c>
      <c r="L54" s="29" t="s">
        <v>33</v>
      </c>
      <c r="M54" s="8">
        <v>1.9016708860759493</v>
      </c>
      <c r="N54" s="8">
        <v>0.52585334682357954</v>
      </c>
      <c r="O54" s="8">
        <f>VLOOKUP(C54,[2]Consolidada!$B$6:$K$150,10,0)</f>
        <v>1</v>
      </c>
      <c r="P54" s="59" t="s">
        <v>104</v>
      </c>
      <c r="Q54" s="51"/>
      <c r="R54" s="27">
        <v>0</v>
      </c>
      <c r="S54" s="27">
        <v>2701</v>
      </c>
      <c r="T54" s="27">
        <v>0</v>
      </c>
      <c r="U54" s="27">
        <v>0</v>
      </c>
      <c r="V54" s="27">
        <v>0</v>
      </c>
      <c r="W54" s="27">
        <v>2610</v>
      </c>
      <c r="X54" s="27">
        <v>0</v>
      </c>
      <c r="Y54" s="27">
        <v>0</v>
      </c>
      <c r="Z54" s="27">
        <v>5311</v>
      </c>
      <c r="AA54" s="27">
        <f t="shared" si="0"/>
        <v>5311</v>
      </c>
      <c r="AC54" s="39"/>
    </row>
    <row r="55" spans="1:29" ht="12.75" customHeight="1" x14ac:dyDescent="0.25">
      <c r="A55" s="2" t="s">
        <v>182</v>
      </c>
      <c r="B55" s="2" t="s">
        <v>41</v>
      </c>
      <c r="C55" s="2" t="s">
        <v>189</v>
      </c>
      <c r="D55" s="2" t="s">
        <v>30</v>
      </c>
      <c r="E55" s="3" t="s">
        <v>31</v>
      </c>
      <c r="F55" s="4">
        <v>2415285.3739</v>
      </c>
      <c r="G55" s="5">
        <v>1.7048942405765313E-3</v>
      </c>
      <c r="H55" s="5" t="s">
        <v>32</v>
      </c>
      <c r="I55" s="5">
        <v>4.2200000000000001E-2</v>
      </c>
      <c r="J55" s="6">
        <v>46239</v>
      </c>
      <c r="K55" s="29">
        <v>0.16732821280501545</v>
      </c>
      <c r="L55" s="29" t="s">
        <v>33</v>
      </c>
      <c r="M55" s="8">
        <v>1.0180159101544219</v>
      </c>
      <c r="N55" s="8">
        <v>0.98230291886922561</v>
      </c>
      <c r="O55" s="8">
        <f>VLOOKUP(C55,[2]Consolidada!$B$6:$K$150,10,0)</f>
        <v>1</v>
      </c>
      <c r="P55" s="59" t="s">
        <v>15</v>
      </c>
      <c r="Q55" s="51"/>
      <c r="R55" s="27">
        <v>0</v>
      </c>
      <c r="S55" s="27">
        <v>2385</v>
      </c>
      <c r="T55" s="27">
        <v>0</v>
      </c>
      <c r="U55" s="27">
        <v>0</v>
      </c>
      <c r="V55" s="27">
        <v>9615</v>
      </c>
      <c r="W55" s="27">
        <v>0</v>
      </c>
      <c r="X55" s="27">
        <v>0</v>
      </c>
      <c r="Y55" s="27">
        <v>0</v>
      </c>
      <c r="Z55" s="27">
        <v>12000</v>
      </c>
      <c r="AA55" s="27">
        <f t="shared" si="0"/>
        <v>12000</v>
      </c>
      <c r="AC55" s="39"/>
    </row>
    <row r="56" spans="1:29" ht="12.75" customHeight="1" x14ac:dyDescent="0.25">
      <c r="A56" s="2" t="s">
        <v>87</v>
      </c>
      <c r="B56" s="2" t="s">
        <v>41</v>
      </c>
      <c r="C56" s="2" t="s">
        <v>88</v>
      </c>
      <c r="D56" s="2" t="s">
        <v>30</v>
      </c>
      <c r="E56" s="3" t="s">
        <v>31</v>
      </c>
      <c r="F56" s="4">
        <v>2246321.2126000002</v>
      </c>
      <c r="G56" s="5">
        <v>1.585626336014567E-3</v>
      </c>
      <c r="H56" s="5" t="s">
        <v>32</v>
      </c>
      <c r="I56" s="5">
        <v>0.06</v>
      </c>
      <c r="J56" s="6">
        <v>46688</v>
      </c>
      <c r="K56" s="29">
        <v>2.0446607468784368</v>
      </c>
      <c r="L56" s="29" t="s">
        <v>33</v>
      </c>
      <c r="M56" s="8">
        <v>7.42</v>
      </c>
      <c r="N56" s="8">
        <v>0.13477088948787061</v>
      </c>
      <c r="O56" s="8">
        <f>VLOOKUP(C56,[2]Consolidada!$B$6:$K$150,10,0)</f>
        <v>1</v>
      </c>
      <c r="P56" s="59" t="s">
        <v>15</v>
      </c>
      <c r="Q56" s="51"/>
      <c r="R56" s="27">
        <v>0</v>
      </c>
      <c r="S56" s="27">
        <v>6000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6000</v>
      </c>
      <c r="AA56" s="27">
        <f t="shared" si="0"/>
        <v>6000</v>
      </c>
      <c r="AC56" s="39"/>
    </row>
    <row r="57" spans="1:29" ht="12.75" customHeight="1" x14ac:dyDescent="0.25">
      <c r="A57" s="2" t="s">
        <v>94</v>
      </c>
      <c r="B57" s="2" t="s">
        <v>85</v>
      </c>
      <c r="C57" s="2" t="s">
        <v>95</v>
      </c>
      <c r="D57" s="2" t="s">
        <v>30</v>
      </c>
      <c r="E57" s="3" t="s">
        <v>31</v>
      </c>
      <c r="F57" s="4">
        <v>2116740.2461999999</v>
      </c>
      <c r="G57" s="5">
        <v>1.4941581204194153E-3</v>
      </c>
      <c r="H57" s="5" t="s">
        <v>32</v>
      </c>
      <c r="I57" s="5">
        <v>0.02</v>
      </c>
      <c r="J57" s="6">
        <v>46860</v>
      </c>
      <c r="K57" s="29">
        <v>0.47275245718656195</v>
      </c>
      <c r="L57" s="29" t="s">
        <v>33</v>
      </c>
      <c r="M57" s="8">
        <v>1.742486741308191</v>
      </c>
      <c r="N57" s="8">
        <v>0.57389245857287785</v>
      </c>
      <c r="O57" s="8">
        <f>VLOOKUP(C57,[2]Consolidada!$B$6:$K$150,10,0)</f>
        <v>0.12887499999999999</v>
      </c>
      <c r="P57" s="59" t="s">
        <v>15</v>
      </c>
      <c r="Q57" s="51"/>
      <c r="R57" s="27">
        <v>0</v>
      </c>
      <c r="S57" s="27">
        <v>1031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8000</v>
      </c>
      <c r="AA57" s="27">
        <f t="shared" si="0"/>
        <v>1031</v>
      </c>
      <c r="AC57" s="39"/>
    </row>
    <row r="58" spans="1:29" ht="12.75" customHeight="1" x14ac:dyDescent="0.25">
      <c r="A58" s="2" t="s">
        <v>116</v>
      </c>
      <c r="B58" s="2" t="s">
        <v>41</v>
      </c>
      <c r="C58" s="2" t="s">
        <v>113</v>
      </c>
      <c r="D58" s="2" t="s">
        <v>67</v>
      </c>
      <c r="E58" s="3" t="s">
        <v>31</v>
      </c>
      <c r="F58" s="4">
        <v>2095491.2050000001</v>
      </c>
      <c r="G58" s="5">
        <v>1.4791589123129396E-3</v>
      </c>
      <c r="H58" s="5" t="s">
        <v>32</v>
      </c>
      <c r="I58" s="5">
        <v>4.9000000000000002E-2</v>
      </c>
      <c r="J58" s="6">
        <v>46870</v>
      </c>
      <c r="K58" s="29">
        <v>1.7203921993701607</v>
      </c>
      <c r="L58" s="29" t="s">
        <v>33</v>
      </c>
      <c r="M58" s="8">
        <v>2.96</v>
      </c>
      <c r="N58" s="8">
        <v>0.33783783783783783</v>
      </c>
      <c r="O58" s="8">
        <f>VLOOKUP(C58,[2]Consolidada!$B$6:$K$150,10,0)</f>
        <v>1</v>
      </c>
      <c r="P58" s="59" t="s">
        <v>104</v>
      </c>
      <c r="Q58" s="51"/>
      <c r="R58" s="27">
        <v>0</v>
      </c>
      <c r="S58" s="27">
        <v>26500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26500</v>
      </c>
      <c r="AA58" s="27">
        <f t="shared" si="0"/>
        <v>26500</v>
      </c>
      <c r="AC58" s="39"/>
    </row>
    <row r="59" spans="1:29" ht="12.75" customHeight="1" x14ac:dyDescent="0.25">
      <c r="A59" s="2" t="s">
        <v>230</v>
      </c>
      <c r="B59" s="2" t="s">
        <v>214</v>
      </c>
      <c r="C59" s="2" t="s">
        <v>235</v>
      </c>
      <c r="D59" s="2" t="s">
        <v>30</v>
      </c>
      <c r="E59" s="3" t="s">
        <v>31</v>
      </c>
      <c r="F59" s="4">
        <v>1949116.8600999999</v>
      </c>
      <c r="G59" s="5">
        <v>1.3758366381482034E-3</v>
      </c>
      <c r="H59" s="5" t="s">
        <v>32</v>
      </c>
      <c r="I59" s="5">
        <v>2.8000000000000001E-2</v>
      </c>
      <c r="J59" s="6">
        <v>47498</v>
      </c>
      <c r="K59" s="29">
        <v>0.2</v>
      </c>
      <c r="L59" s="29" t="s">
        <v>33</v>
      </c>
      <c r="M59" s="8">
        <v>1.92</v>
      </c>
      <c r="N59" s="8">
        <v>0.52083333333333337</v>
      </c>
      <c r="O59" s="8">
        <f>VLOOKUP(C59,[2]Consolidada!$B$6:$K$150,10,0)</f>
        <v>2.8651428571428571E-2</v>
      </c>
      <c r="P59" s="59" t="s">
        <v>104</v>
      </c>
      <c r="Q59" s="51"/>
      <c r="R59" s="27">
        <v>0</v>
      </c>
      <c r="S59" s="27">
        <v>2507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87500</v>
      </c>
      <c r="AA59" s="27">
        <f t="shared" si="0"/>
        <v>2507</v>
      </c>
      <c r="AC59" s="39"/>
    </row>
    <row r="60" spans="1:29" ht="12.75" customHeight="1" x14ac:dyDescent="0.25">
      <c r="A60" s="2" t="s">
        <v>84</v>
      </c>
      <c r="B60" s="2" t="s">
        <v>85</v>
      </c>
      <c r="C60" s="2" t="s">
        <v>86</v>
      </c>
      <c r="D60" s="2" t="s">
        <v>30</v>
      </c>
      <c r="E60" s="3" t="s">
        <v>31</v>
      </c>
      <c r="F60" s="4">
        <v>1737387.7119</v>
      </c>
      <c r="G60" s="5">
        <v>1.226381915642481E-3</v>
      </c>
      <c r="H60" s="5" t="s">
        <v>32</v>
      </c>
      <c r="I60" s="5">
        <v>1.7000000000000001E-2</v>
      </c>
      <c r="J60" s="6">
        <v>47164</v>
      </c>
      <c r="K60" s="29">
        <v>2.4386883463878815</v>
      </c>
      <c r="L60" s="29" t="s">
        <v>33</v>
      </c>
      <c r="M60" s="8">
        <v>1.2738225909380985</v>
      </c>
      <c r="N60" s="8">
        <v>0.78503867580457687</v>
      </c>
      <c r="O60" s="8">
        <f>VLOOKUP(C60,[2]Consolidada!$B$6:$K$150,10,0)</f>
        <v>4.5454545454545456E-2</v>
      </c>
      <c r="P60" s="59" t="s">
        <v>15</v>
      </c>
      <c r="Q60" s="51"/>
      <c r="R60" s="27">
        <v>0</v>
      </c>
      <c r="S60" s="27">
        <v>5000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110000</v>
      </c>
      <c r="AA60" s="27">
        <f t="shared" si="0"/>
        <v>5000</v>
      </c>
      <c r="AC60" s="39"/>
    </row>
    <row r="61" spans="1:29" ht="12.75" customHeight="1" x14ac:dyDescent="0.25">
      <c r="A61" s="2" t="s">
        <v>173</v>
      </c>
      <c r="B61" s="2" t="s">
        <v>38</v>
      </c>
      <c r="C61" s="2" t="s">
        <v>169</v>
      </c>
      <c r="D61" s="2" t="s">
        <v>30</v>
      </c>
      <c r="E61" s="3" t="s">
        <v>31</v>
      </c>
      <c r="F61" s="4">
        <v>1041188.4779000001</v>
      </c>
      <c r="G61" s="5">
        <v>7.3495093313137008E-4</v>
      </c>
      <c r="H61" s="5" t="s">
        <v>32</v>
      </c>
      <c r="I61" s="5">
        <v>0.05</v>
      </c>
      <c r="J61" s="6">
        <v>46170</v>
      </c>
      <c r="K61" s="29">
        <v>1.4</v>
      </c>
      <c r="L61" s="29" t="s">
        <v>33</v>
      </c>
      <c r="M61" s="8">
        <v>2.21</v>
      </c>
      <c r="N61" s="8">
        <v>0.45248868778280543</v>
      </c>
      <c r="O61" s="8">
        <f>VLOOKUP(C61,[2]Consolidada!$B$6:$K$150,10,0)</f>
        <v>1</v>
      </c>
      <c r="P61" s="59" t="s">
        <v>15</v>
      </c>
      <c r="Q61" s="51"/>
      <c r="R61" s="27">
        <v>0</v>
      </c>
      <c r="S61" s="27">
        <v>41501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41501</v>
      </c>
      <c r="AA61" s="27">
        <f t="shared" si="0"/>
        <v>41501</v>
      </c>
      <c r="AC61" s="39"/>
    </row>
    <row r="62" spans="1:29" ht="12.75" customHeight="1" x14ac:dyDescent="0.25">
      <c r="A62" s="2" t="s">
        <v>51</v>
      </c>
      <c r="B62" s="2" t="s">
        <v>41</v>
      </c>
      <c r="C62" s="2" t="s">
        <v>52</v>
      </c>
      <c r="D62" s="2" t="s">
        <v>30</v>
      </c>
      <c r="E62" s="3" t="s">
        <v>31</v>
      </c>
      <c r="F62" s="4">
        <v>218480.4344</v>
      </c>
      <c r="G62" s="5">
        <v>1.5422029972622219E-4</v>
      </c>
      <c r="H62" s="5" t="s">
        <v>32</v>
      </c>
      <c r="I62" s="5">
        <v>5.5E-2</v>
      </c>
      <c r="J62" s="6">
        <v>46625</v>
      </c>
      <c r="K62" s="29">
        <v>1.423742110456558</v>
      </c>
      <c r="L62" s="29" t="s">
        <v>33</v>
      </c>
      <c r="M62" s="8">
        <v>3.8723404255319145</v>
      </c>
      <c r="N62" s="8">
        <v>0.25824175824175827</v>
      </c>
      <c r="O62" s="8">
        <f>VLOOKUP(C62,[2]Consolidada!$B$6:$K$150,10,0)</f>
        <v>1</v>
      </c>
      <c r="P62" s="59" t="s">
        <v>15</v>
      </c>
      <c r="Q62" s="51"/>
      <c r="R62" s="27">
        <v>0</v>
      </c>
      <c r="S62" s="27">
        <v>10900</v>
      </c>
      <c r="T62" s="27">
        <v>0</v>
      </c>
      <c r="U62" s="27">
        <v>0</v>
      </c>
      <c r="V62" s="27">
        <v>26000</v>
      </c>
      <c r="W62" s="27">
        <v>0</v>
      </c>
      <c r="X62" s="27">
        <v>0</v>
      </c>
      <c r="Y62" s="27">
        <v>0</v>
      </c>
      <c r="Z62" s="27">
        <v>36900</v>
      </c>
      <c r="AA62" s="27">
        <f t="shared" si="0"/>
        <v>36900</v>
      </c>
      <c r="AC62" s="39"/>
    </row>
    <row r="63" spans="1:29" ht="12.75" customHeight="1" x14ac:dyDescent="0.25">
      <c r="A63" s="2"/>
      <c r="B63" s="2"/>
      <c r="C63" s="2"/>
      <c r="D63" s="2"/>
      <c r="E63" s="3"/>
      <c r="F63" s="4"/>
      <c r="G63" s="5"/>
      <c r="H63" s="5"/>
      <c r="I63" s="5"/>
      <c r="J63" s="6"/>
      <c r="K63" s="29"/>
      <c r="L63" s="29"/>
      <c r="M63" s="8"/>
      <c r="N63" s="8"/>
      <c r="O63" s="8"/>
      <c r="P63" s="9"/>
      <c r="Q63" s="51"/>
      <c r="R63" s="27"/>
      <c r="S63" s="27"/>
      <c r="T63" s="27"/>
      <c r="U63" s="27"/>
      <c r="V63" s="27"/>
      <c r="W63" s="27"/>
      <c r="X63" s="27"/>
      <c r="Y63" s="27"/>
      <c r="Z63" s="27"/>
      <c r="AA63" s="27"/>
      <c r="AC63" s="39"/>
    </row>
    <row r="64" spans="1:29" ht="12.75" customHeight="1" x14ac:dyDescent="0.25">
      <c r="A64" s="2"/>
      <c r="B64" s="2"/>
      <c r="C64" s="32"/>
      <c r="D64" s="46"/>
      <c r="E64" s="11"/>
      <c r="F64" s="4"/>
      <c r="G64" s="5"/>
      <c r="H64" s="5"/>
      <c r="I64" s="5"/>
      <c r="J64" s="6"/>
      <c r="K64" s="29"/>
      <c r="L64" s="7"/>
      <c r="M64" s="8"/>
      <c r="N64" s="8"/>
      <c r="O64" s="8"/>
      <c r="P64" s="9"/>
      <c r="R64" s="27"/>
      <c r="S64" s="27"/>
      <c r="T64" s="27"/>
      <c r="U64" s="27"/>
      <c r="V64" s="27"/>
      <c r="W64" s="27"/>
      <c r="X64" s="27"/>
      <c r="Y64" s="27"/>
      <c r="Z64" s="27"/>
      <c r="AA64" s="27"/>
      <c r="AC64" s="39"/>
    </row>
    <row r="65" spans="1:29" ht="12.75" customHeight="1" x14ac:dyDescent="0.25">
      <c r="A65" s="19" t="s">
        <v>17</v>
      </c>
      <c r="B65" s="10"/>
      <c r="C65" s="11"/>
      <c r="D65" s="47"/>
      <c r="E65" s="3"/>
      <c r="F65" s="41">
        <v>1358733043.3746006</v>
      </c>
      <c r="G65" s="42">
        <v>0.95909831822063141</v>
      </c>
      <c r="H65" s="11"/>
      <c r="I65" s="12"/>
      <c r="J65" s="13"/>
      <c r="K65" s="13"/>
      <c r="L65" s="14"/>
      <c r="M65" s="24"/>
      <c r="N65" s="24"/>
      <c r="R65" s="28"/>
      <c r="S65" s="28"/>
      <c r="T65" s="28"/>
      <c r="U65" s="28"/>
      <c r="V65" s="28"/>
      <c r="W65" s="28"/>
      <c r="X65" s="28"/>
      <c r="Y65" s="28"/>
      <c r="Z65" s="28"/>
      <c r="AA65" s="28"/>
      <c r="AC65" s="39"/>
    </row>
    <row r="66" spans="1:29" x14ac:dyDescent="0.25">
      <c r="A66" s="2" t="s">
        <v>18</v>
      </c>
      <c r="B66" s="2"/>
      <c r="C66" s="3"/>
      <c r="D66" s="46"/>
      <c r="E66" s="3"/>
      <c r="F66" s="53">
        <v>64892797.403700002</v>
      </c>
      <c r="G66" s="5"/>
      <c r="H66" s="3"/>
      <c r="I66" s="3"/>
      <c r="J66" s="4"/>
      <c r="K66" s="13"/>
      <c r="L66" s="15"/>
      <c r="M66" s="24"/>
      <c r="N66" s="24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9" ht="12.75" customHeight="1" x14ac:dyDescent="0.25">
      <c r="A67" s="2" t="s">
        <v>19</v>
      </c>
      <c r="B67" s="2"/>
      <c r="C67" s="3"/>
      <c r="D67" s="46"/>
      <c r="E67" s="17"/>
      <c r="F67" s="53">
        <v>-6948303.5938000996</v>
      </c>
      <c r="G67" s="5"/>
      <c r="H67" s="3"/>
      <c r="I67" s="3"/>
      <c r="J67" s="4"/>
      <c r="K67" s="13"/>
      <c r="L67" s="15"/>
      <c r="M67" s="24"/>
      <c r="N67" s="24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9" ht="12.75" customHeight="1" x14ac:dyDescent="0.25">
      <c r="A68" s="2" t="s">
        <v>20</v>
      </c>
      <c r="B68" s="16"/>
      <c r="C68" s="17"/>
      <c r="D68" s="48"/>
      <c r="E68" s="18"/>
      <c r="F68" s="58">
        <v>57944493.809899904</v>
      </c>
      <c r="G68" s="44">
        <f>F68/F69</f>
        <v>4.0901681779368482E-2</v>
      </c>
      <c r="H68" s="17"/>
      <c r="I68" s="16"/>
      <c r="J68" s="16"/>
      <c r="K68" s="34"/>
      <c r="M68" s="24"/>
      <c r="N68" s="24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9" ht="12.75" customHeight="1" x14ac:dyDescent="0.25">
      <c r="A69" s="19" t="s">
        <v>21</v>
      </c>
      <c r="B69" s="33"/>
      <c r="C69" s="18"/>
      <c r="D69" s="46"/>
      <c r="E69" s="46"/>
      <c r="F69" s="52">
        <v>1416677537.1845007</v>
      </c>
      <c r="G69" s="71">
        <f>F69/$F$69</f>
        <v>1</v>
      </c>
      <c r="H69" s="71"/>
      <c r="I69" s="35"/>
      <c r="J69" s="36" t="s">
        <v>136</v>
      </c>
      <c r="K69" s="57">
        <f>SUMPRODUCT($F$6:$F$62,$K$6:$K$62)/F65</f>
        <v>1.9890959078526329</v>
      </c>
      <c r="L69" s="14"/>
      <c r="M69" s="24"/>
      <c r="N69" s="24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9" ht="12.75" customHeight="1" x14ac:dyDescent="0.25">
      <c r="F70" s="21"/>
      <c r="J70" s="22"/>
      <c r="K70" s="23"/>
      <c r="M70" s="24"/>
      <c r="N70" s="24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9" x14ac:dyDescent="0.25">
      <c r="F71" s="25"/>
      <c r="J71" s="24"/>
      <c r="K71" s="24"/>
      <c r="M71" s="24"/>
      <c r="N71" s="24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9" x14ac:dyDescent="0.25">
      <c r="F72" s="20">
        <f>SUBTOTAL(9,F6:F62)</f>
        <v>1358733043.3746006</v>
      </c>
      <c r="J72" s="24"/>
      <c r="K72" s="24"/>
      <c r="M72" s="24"/>
      <c r="N72" s="24"/>
      <c r="U72" s="28"/>
      <c r="V72" s="28"/>
      <c r="W72" s="28"/>
    </row>
    <row r="73" spans="1:29" x14ac:dyDescent="0.25">
      <c r="F73" s="68"/>
      <c r="U73" s="28"/>
      <c r="V73" s="28"/>
      <c r="W73" s="28"/>
    </row>
    <row r="74" spans="1:29" x14ac:dyDescent="0.25">
      <c r="F74" s="26"/>
    </row>
    <row r="76" spans="1:29" x14ac:dyDescent="0.25">
      <c r="U76" s="30"/>
      <c r="V76" s="30"/>
      <c r="W76" s="30"/>
    </row>
    <row r="77" spans="1:29" x14ac:dyDescent="0.25">
      <c r="K77" s="37"/>
    </row>
    <row r="78" spans="1:29" x14ac:dyDescent="0.25">
      <c r="B78" s="30"/>
      <c r="C78" s="31"/>
      <c r="G78" s="25"/>
      <c r="K78" s="37"/>
      <c r="S78" s="38"/>
    </row>
    <row r="79" spans="1:29" x14ac:dyDescent="0.25">
      <c r="C79" s="31"/>
      <c r="G79" s="25"/>
      <c r="K79" s="37"/>
      <c r="S79" s="38"/>
    </row>
    <row r="80" spans="1:29" x14ac:dyDescent="0.25">
      <c r="C80" s="31"/>
      <c r="G80" s="25"/>
      <c r="K80" s="37"/>
      <c r="R80" s="30"/>
      <c r="S80" s="38"/>
    </row>
    <row r="81" spans="3:23" x14ac:dyDescent="0.25">
      <c r="C81" s="31"/>
      <c r="G81" s="25"/>
      <c r="I81" s="38"/>
      <c r="J81" s="37"/>
      <c r="K81" s="37"/>
      <c r="R81" s="30"/>
      <c r="S81" s="38"/>
    </row>
    <row r="82" spans="3:23" x14ac:dyDescent="0.25">
      <c r="C82" s="31"/>
      <c r="G82" s="25"/>
      <c r="I82" s="38"/>
      <c r="J82" s="37"/>
      <c r="K82" s="37"/>
    </row>
    <row r="83" spans="3:23" x14ac:dyDescent="0.25">
      <c r="C83" s="31"/>
      <c r="I83" s="38"/>
      <c r="J83" s="37"/>
      <c r="K83" s="37"/>
      <c r="S83" s="38"/>
    </row>
    <row r="84" spans="3:23" x14ac:dyDescent="0.25">
      <c r="C84" s="31"/>
      <c r="I84" s="38"/>
      <c r="J84" s="37"/>
      <c r="K84" s="37"/>
    </row>
    <row r="85" spans="3:23" x14ac:dyDescent="0.25">
      <c r="C85" s="31"/>
      <c r="I85" s="38"/>
      <c r="J85" s="37"/>
      <c r="K85" s="37"/>
      <c r="S85" s="38"/>
    </row>
    <row r="86" spans="3:23" x14ac:dyDescent="0.25">
      <c r="C86" s="31"/>
      <c r="I86" s="38"/>
      <c r="J86" s="37"/>
      <c r="K86" s="37"/>
      <c r="S86" s="38"/>
    </row>
    <row r="87" spans="3:23" x14ac:dyDescent="0.25">
      <c r="C87" s="31"/>
      <c r="I87" s="38"/>
      <c r="J87" s="37"/>
      <c r="K87" s="37"/>
      <c r="S87" s="38"/>
    </row>
    <row r="88" spans="3:23" x14ac:dyDescent="0.25">
      <c r="C88" s="31"/>
      <c r="I88" s="38"/>
      <c r="J88" s="37"/>
      <c r="K88" s="37"/>
      <c r="S88" s="38"/>
    </row>
    <row r="89" spans="3:23" x14ac:dyDescent="0.25">
      <c r="C89" s="31"/>
      <c r="I89" s="38"/>
      <c r="J89" s="37"/>
      <c r="K89" s="37"/>
      <c r="S89" s="38"/>
      <c r="U89" s="30"/>
      <c r="V89" s="30"/>
      <c r="W89" s="30"/>
    </row>
    <row r="90" spans="3:23" x14ac:dyDescent="0.25">
      <c r="C90" s="31"/>
      <c r="I90" s="38"/>
      <c r="J90" s="37"/>
      <c r="K90" s="37"/>
      <c r="S90" s="38"/>
    </row>
    <row r="91" spans="3:23" x14ac:dyDescent="0.25">
      <c r="C91" s="31"/>
      <c r="H91" s="40"/>
      <c r="I91" s="38"/>
      <c r="J91" s="37"/>
      <c r="K91" s="37"/>
      <c r="S91" s="38"/>
    </row>
    <row r="92" spans="3:23" x14ac:dyDescent="0.25">
      <c r="C92" s="31"/>
      <c r="H92" s="40"/>
      <c r="I92" s="38"/>
      <c r="J92" s="37"/>
      <c r="K92" s="37"/>
      <c r="S92" s="38"/>
    </row>
    <row r="93" spans="3:23" x14ac:dyDescent="0.25">
      <c r="C93" s="31"/>
      <c r="I93" s="38"/>
      <c r="J93" s="37"/>
      <c r="K93" s="37"/>
      <c r="S93" s="38"/>
    </row>
    <row r="94" spans="3:23" x14ac:dyDescent="0.25">
      <c r="C94" s="31"/>
      <c r="I94" s="38"/>
      <c r="J94" s="37"/>
      <c r="K94" s="37"/>
      <c r="S94" s="38"/>
    </row>
    <row r="95" spans="3:23" x14ac:dyDescent="0.25">
      <c r="C95" s="31"/>
      <c r="I95" s="38"/>
      <c r="J95" s="37"/>
      <c r="K95" s="37"/>
      <c r="S95" s="38"/>
    </row>
    <row r="96" spans="3:23" x14ac:dyDescent="0.25">
      <c r="C96" s="31"/>
      <c r="I96" s="38"/>
      <c r="J96" s="37"/>
      <c r="K96" s="37"/>
      <c r="S96" s="38"/>
    </row>
    <row r="97" spans="2:23" x14ac:dyDescent="0.25">
      <c r="C97" s="31"/>
      <c r="I97" s="38"/>
      <c r="J97" s="37"/>
      <c r="K97" s="37"/>
      <c r="S97" s="38"/>
    </row>
    <row r="98" spans="2:23" x14ac:dyDescent="0.25">
      <c r="C98" s="31"/>
      <c r="I98" s="38"/>
      <c r="J98" s="37"/>
      <c r="K98" s="37"/>
      <c r="S98" s="38"/>
    </row>
    <row r="99" spans="2:23" x14ac:dyDescent="0.25">
      <c r="C99" s="31"/>
      <c r="I99" s="38"/>
      <c r="J99" s="37"/>
      <c r="S99" s="38"/>
    </row>
    <row r="100" spans="2:23" x14ac:dyDescent="0.25">
      <c r="C100" s="31"/>
      <c r="I100" s="38"/>
      <c r="J100" s="37"/>
      <c r="S100" s="38"/>
    </row>
    <row r="101" spans="2:23" x14ac:dyDescent="0.25">
      <c r="C101" s="31"/>
      <c r="I101" s="38"/>
      <c r="J101" s="37"/>
      <c r="S101" s="38"/>
    </row>
    <row r="102" spans="2:23" x14ac:dyDescent="0.25">
      <c r="C102" s="31"/>
      <c r="I102" s="38"/>
      <c r="J102" s="37"/>
      <c r="S102" s="38"/>
    </row>
    <row r="103" spans="2:23" x14ac:dyDescent="0.25">
      <c r="C103" s="31"/>
      <c r="I103" s="38"/>
      <c r="J103" s="37"/>
      <c r="S103" s="38"/>
    </row>
    <row r="104" spans="2:23" x14ac:dyDescent="0.25">
      <c r="C104" s="31"/>
      <c r="I104" s="38"/>
      <c r="J104" s="37"/>
      <c r="S104" s="38"/>
    </row>
    <row r="105" spans="2:23" x14ac:dyDescent="0.25">
      <c r="C105" s="31"/>
      <c r="I105" s="38"/>
      <c r="J105" s="37"/>
      <c r="S105" s="38"/>
    </row>
    <row r="106" spans="2:23" x14ac:dyDescent="0.25">
      <c r="B106" s="30"/>
      <c r="C106" s="31"/>
      <c r="I106" s="38"/>
      <c r="J106" s="37"/>
      <c r="R106" s="30"/>
      <c r="S106" s="38"/>
    </row>
    <row r="107" spans="2:23" x14ac:dyDescent="0.25">
      <c r="C107" s="31"/>
      <c r="I107" s="38"/>
      <c r="J107" s="37"/>
      <c r="S107" s="38"/>
    </row>
    <row r="108" spans="2:23" x14ac:dyDescent="0.25">
      <c r="C108" s="31"/>
      <c r="I108" s="38"/>
      <c r="J108" s="37"/>
      <c r="S108" s="38"/>
    </row>
    <row r="109" spans="2:23" x14ac:dyDescent="0.25">
      <c r="C109" s="31"/>
      <c r="I109" s="38"/>
      <c r="J109" s="37"/>
      <c r="S109" s="38"/>
    </row>
    <row r="110" spans="2:23" x14ac:dyDescent="0.25">
      <c r="C110" s="31"/>
      <c r="I110" s="38"/>
      <c r="J110" s="37"/>
      <c r="S110" s="38"/>
    </row>
    <row r="111" spans="2:23" x14ac:dyDescent="0.25">
      <c r="C111" s="31"/>
      <c r="I111" s="38"/>
      <c r="J111" s="37"/>
    </row>
    <row r="112" spans="2:23" x14ac:dyDescent="0.25">
      <c r="C112" s="31"/>
      <c r="I112" s="38"/>
      <c r="J112" s="37"/>
      <c r="S112" s="38"/>
      <c r="U112" s="30"/>
      <c r="V112" s="30"/>
      <c r="W112" s="30"/>
    </row>
    <row r="113" spans="2:19" x14ac:dyDescent="0.25">
      <c r="C113" s="31"/>
      <c r="I113" s="38"/>
      <c r="J113" s="37"/>
      <c r="S113" s="38"/>
    </row>
    <row r="114" spans="2:19" x14ac:dyDescent="0.25">
      <c r="C114" s="31"/>
      <c r="I114" s="38"/>
      <c r="J114" s="37"/>
      <c r="S114" s="38"/>
    </row>
    <row r="115" spans="2:19" x14ac:dyDescent="0.25">
      <c r="C115" s="31"/>
      <c r="I115" s="38"/>
      <c r="J115" s="37"/>
      <c r="R115" s="30"/>
      <c r="S115" s="38"/>
    </row>
    <row r="116" spans="2:19" x14ac:dyDescent="0.25">
      <c r="C116" s="31"/>
      <c r="I116" s="38"/>
      <c r="J116" s="37"/>
      <c r="S116" s="38"/>
    </row>
    <row r="117" spans="2:19" x14ac:dyDescent="0.25">
      <c r="C117" s="31"/>
      <c r="I117" s="38"/>
      <c r="J117" s="37"/>
      <c r="S117" s="38"/>
    </row>
    <row r="118" spans="2:19" x14ac:dyDescent="0.25">
      <c r="C118" s="31"/>
      <c r="H118" s="40"/>
      <c r="I118" s="38"/>
      <c r="J118" s="37"/>
      <c r="S118" s="38"/>
    </row>
    <row r="119" spans="2:19" x14ac:dyDescent="0.25">
      <c r="C119" s="31"/>
      <c r="I119" s="38"/>
      <c r="J119" s="37"/>
      <c r="S119" s="38"/>
    </row>
    <row r="120" spans="2:19" x14ac:dyDescent="0.25">
      <c r="C120" s="31"/>
      <c r="I120" s="38"/>
      <c r="J120" s="37"/>
      <c r="S120" s="38"/>
    </row>
    <row r="121" spans="2:19" x14ac:dyDescent="0.25">
      <c r="B121" s="30"/>
      <c r="C121" s="31"/>
      <c r="I121" s="38"/>
      <c r="J121" s="37"/>
      <c r="S121" s="38"/>
    </row>
    <row r="122" spans="2:19" x14ac:dyDescent="0.25">
      <c r="C122" s="31"/>
      <c r="I122" s="38"/>
      <c r="J122" s="37"/>
      <c r="S122" s="38"/>
    </row>
    <row r="123" spans="2:19" x14ac:dyDescent="0.25">
      <c r="C123" s="31"/>
      <c r="H123" s="40"/>
      <c r="I123" s="38"/>
      <c r="J123" s="37"/>
      <c r="S123" s="38"/>
    </row>
    <row r="124" spans="2:19" x14ac:dyDescent="0.25">
      <c r="I124" s="38"/>
      <c r="J124" s="37"/>
      <c r="S124" s="38"/>
    </row>
    <row r="125" spans="2:19" x14ac:dyDescent="0.25">
      <c r="C125" s="31"/>
      <c r="I125" s="38"/>
      <c r="J125" s="37"/>
      <c r="S125" s="38"/>
    </row>
    <row r="126" spans="2:19" x14ac:dyDescent="0.25">
      <c r="C126" s="31"/>
      <c r="I126" s="38"/>
      <c r="J126" s="37"/>
      <c r="S126" s="38"/>
    </row>
    <row r="127" spans="2:19" x14ac:dyDescent="0.25">
      <c r="I127" s="38"/>
      <c r="J127" s="37"/>
      <c r="S127" s="38"/>
    </row>
    <row r="128" spans="2:19" x14ac:dyDescent="0.25">
      <c r="C128" s="31"/>
      <c r="I128" s="38"/>
      <c r="J128" s="37"/>
      <c r="S128" s="38"/>
    </row>
    <row r="129" spans="3:19" x14ac:dyDescent="0.25">
      <c r="C129" s="31"/>
      <c r="I129" s="38"/>
      <c r="J129" s="37"/>
      <c r="S129" s="38"/>
    </row>
    <row r="130" spans="3:19" x14ac:dyDescent="0.25">
      <c r="I130" s="38"/>
      <c r="J130" s="37"/>
      <c r="S130" s="38"/>
    </row>
    <row r="131" spans="3:19" x14ac:dyDescent="0.25">
      <c r="I131" s="38"/>
      <c r="S131" s="38"/>
    </row>
    <row r="132" spans="3:19" x14ac:dyDescent="0.25">
      <c r="S132" s="38"/>
    </row>
    <row r="133" spans="3:19" x14ac:dyDescent="0.25">
      <c r="S133" s="38"/>
    </row>
    <row r="134" spans="3:19" x14ac:dyDescent="0.25">
      <c r="S134" s="38"/>
    </row>
    <row r="135" spans="3:19" x14ac:dyDescent="0.25">
      <c r="S135" s="38"/>
    </row>
    <row r="137" spans="3:19" x14ac:dyDescent="0.25">
      <c r="S137" s="38"/>
    </row>
    <row r="138" spans="3:19" x14ac:dyDescent="0.25">
      <c r="S138" s="38"/>
    </row>
    <row r="139" spans="3:19" x14ac:dyDescent="0.25">
      <c r="S139" s="38"/>
    </row>
    <row r="140" spans="3:19" x14ac:dyDescent="0.25">
      <c r="S140" s="38"/>
    </row>
    <row r="141" spans="3:19" x14ac:dyDescent="0.25">
      <c r="S141" s="38"/>
    </row>
    <row r="142" spans="3:19" x14ac:dyDescent="0.25">
      <c r="S142" s="38"/>
    </row>
  </sheetData>
  <autoFilter ref="A5:AC62" xr:uid="{DA255FD3-6C6B-43BD-A7A1-9270D029EEFF}"/>
  <mergeCells count="3">
    <mergeCell ref="A1:J1"/>
    <mergeCell ref="A2:J2"/>
    <mergeCell ref="G69:H69"/>
  </mergeCells>
  <conditionalFormatting sqref="C1:C4 C6:C1048576">
    <cfRule type="duplicateValues" dxfId="2" priority="2"/>
  </conditionalFormatting>
  <conditionalFormatting sqref="O6:O63">
    <cfRule type="cellIs" dxfId="1" priority="3" operator="greaterThan">
      <formula>1</formula>
    </cfRule>
  </conditionalFormatting>
  <conditionalFormatting sqref="W5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E771-9244-4CEA-BAF5-2E9F6868C05D}">
  <dimension ref="A1:I74"/>
  <sheetViews>
    <sheetView workbookViewId="0">
      <pane ySplit="1" topLeftCell="A48" activePane="bottomLeft" state="frozen"/>
      <selection pane="bottomLeft" activeCell="B80" sqref="B79:B80"/>
    </sheetView>
  </sheetViews>
  <sheetFormatPr defaultRowHeight="13.2" x14ac:dyDescent="0.25"/>
  <cols>
    <col min="1" max="1" width="20.109375" customWidth="1"/>
    <col min="2" max="2" width="24.88671875" customWidth="1"/>
    <col min="7" max="7" width="12.88671875" customWidth="1"/>
    <col min="9" max="9" width="20.33203125" customWidth="1"/>
  </cols>
  <sheetData>
    <row r="1" spans="1:9" x14ac:dyDescent="0.25">
      <c r="A1" t="s">
        <v>2</v>
      </c>
      <c r="B1" t="s">
        <v>0</v>
      </c>
      <c r="C1" t="s">
        <v>1</v>
      </c>
      <c r="D1" t="s">
        <v>3</v>
      </c>
      <c r="E1" t="s">
        <v>7</v>
      </c>
      <c r="F1" t="s">
        <v>26</v>
      </c>
      <c r="G1" t="s">
        <v>8</v>
      </c>
      <c r="H1" t="s">
        <v>10</v>
      </c>
      <c r="I1" t="s">
        <v>14</v>
      </c>
    </row>
    <row r="2" spans="1:9" x14ac:dyDescent="0.25">
      <c r="A2" t="s">
        <v>29</v>
      </c>
      <c r="B2" t="s">
        <v>27</v>
      </c>
      <c r="C2" t="s">
        <v>28</v>
      </c>
      <c r="D2" t="s">
        <v>30</v>
      </c>
      <c r="E2" t="s">
        <v>32</v>
      </c>
      <c r="F2" s="49">
        <v>0.03</v>
      </c>
      <c r="G2" s="50">
        <v>46353</v>
      </c>
      <c r="H2" t="s">
        <v>33</v>
      </c>
      <c r="I2" t="s">
        <v>15</v>
      </c>
    </row>
    <row r="3" spans="1:9" x14ac:dyDescent="0.25">
      <c r="A3" t="s">
        <v>35</v>
      </c>
      <c r="B3" t="s">
        <v>34</v>
      </c>
      <c r="C3" t="s">
        <v>28</v>
      </c>
      <c r="D3" t="s">
        <v>30</v>
      </c>
      <c r="E3" t="s">
        <v>32</v>
      </c>
      <c r="F3" s="49">
        <v>0.03</v>
      </c>
      <c r="G3" s="50">
        <v>46545</v>
      </c>
      <c r="H3" t="s">
        <v>33</v>
      </c>
      <c r="I3" t="s">
        <v>15</v>
      </c>
    </row>
    <row r="4" spans="1:9" x14ac:dyDescent="0.25">
      <c r="A4" t="s">
        <v>129</v>
      </c>
      <c r="B4" t="s">
        <v>128</v>
      </c>
      <c r="C4" t="s">
        <v>28</v>
      </c>
      <c r="D4" t="s">
        <v>30</v>
      </c>
      <c r="E4" t="s">
        <v>32</v>
      </c>
      <c r="F4" s="49">
        <v>0.03</v>
      </c>
      <c r="G4" s="50">
        <v>47086</v>
      </c>
      <c r="H4" t="s">
        <v>33</v>
      </c>
      <c r="I4" t="s">
        <v>104</v>
      </c>
    </row>
    <row r="5" spans="1:9" x14ac:dyDescent="0.25">
      <c r="A5" t="s">
        <v>39</v>
      </c>
      <c r="B5" t="s">
        <v>109</v>
      </c>
      <c r="C5" t="s">
        <v>38</v>
      </c>
      <c r="D5" t="s">
        <v>30</v>
      </c>
      <c r="E5" t="s">
        <v>32</v>
      </c>
      <c r="F5" s="49">
        <v>4.7500000000000001E-2</v>
      </c>
      <c r="G5" s="50">
        <v>46353</v>
      </c>
      <c r="H5" t="s">
        <v>33</v>
      </c>
      <c r="I5" t="s">
        <v>15</v>
      </c>
    </row>
    <row r="6" spans="1:9" x14ac:dyDescent="0.25">
      <c r="A6" t="s">
        <v>37</v>
      </c>
      <c r="B6" t="s">
        <v>142</v>
      </c>
      <c r="C6" t="s">
        <v>36</v>
      </c>
      <c r="D6" t="s">
        <v>30</v>
      </c>
      <c r="E6" t="s">
        <v>32</v>
      </c>
      <c r="F6" s="49">
        <v>3.7499999999999999E-2</v>
      </c>
      <c r="G6" s="50">
        <v>46871</v>
      </c>
      <c r="H6" t="s">
        <v>33</v>
      </c>
      <c r="I6" t="s">
        <v>15</v>
      </c>
    </row>
    <row r="7" spans="1:9" x14ac:dyDescent="0.25">
      <c r="A7" t="s">
        <v>44</v>
      </c>
      <c r="B7" t="s">
        <v>43</v>
      </c>
      <c r="C7" t="s">
        <v>41</v>
      </c>
      <c r="D7" t="s">
        <v>30</v>
      </c>
      <c r="E7" t="s">
        <v>32</v>
      </c>
      <c r="F7" s="49">
        <v>0.04</v>
      </c>
      <c r="G7" s="50">
        <v>46086</v>
      </c>
      <c r="H7" t="s">
        <v>33</v>
      </c>
      <c r="I7" t="s">
        <v>16</v>
      </c>
    </row>
    <row r="8" spans="1:9" x14ac:dyDescent="0.25">
      <c r="A8" t="s">
        <v>139</v>
      </c>
      <c r="B8" t="s">
        <v>137</v>
      </c>
      <c r="C8" t="s">
        <v>38</v>
      </c>
      <c r="D8" t="s">
        <v>141</v>
      </c>
      <c r="E8" t="s">
        <v>32</v>
      </c>
      <c r="F8" s="49">
        <v>3.2500000000000001E-2</v>
      </c>
      <c r="G8" s="50">
        <v>50742</v>
      </c>
      <c r="H8" t="s">
        <v>33</v>
      </c>
      <c r="I8" t="s">
        <v>104</v>
      </c>
    </row>
    <row r="9" spans="1:9" x14ac:dyDescent="0.25">
      <c r="A9" t="s">
        <v>114</v>
      </c>
      <c r="B9" t="s">
        <v>118</v>
      </c>
      <c r="C9" t="s">
        <v>28</v>
      </c>
      <c r="D9" t="s">
        <v>30</v>
      </c>
      <c r="E9" t="s">
        <v>32</v>
      </c>
      <c r="F9" s="49">
        <v>0.03</v>
      </c>
      <c r="G9" s="50">
        <v>45988</v>
      </c>
      <c r="H9" t="s">
        <v>33</v>
      </c>
      <c r="I9" t="s">
        <v>104</v>
      </c>
    </row>
    <row r="10" spans="1:9" x14ac:dyDescent="0.25">
      <c r="A10" t="s">
        <v>126</v>
      </c>
      <c r="B10" t="s">
        <v>125</v>
      </c>
      <c r="C10" t="s">
        <v>28</v>
      </c>
      <c r="D10" t="s">
        <v>67</v>
      </c>
      <c r="E10" t="s">
        <v>32</v>
      </c>
      <c r="F10" s="49">
        <v>3.5000000000000003E-2</v>
      </c>
      <c r="G10" s="50">
        <v>48151</v>
      </c>
      <c r="H10" t="s">
        <v>33</v>
      </c>
      <c r="I10" t="s">
        <v>104</v>
      </c>
    </row>
    <row r="11" spans="1:9" x14ac:dyDescent="0.25">
      <c r="A11" t="s">
        <v>42</v>
      </c>
      <c r="B11" t="s">
        <v>40</v>
      </c>
      <c r="C11" t="s">
        <v>41</v>
      </c>
      <c r="D11" t="s">
        <v>30</v>
      </c>
      <c r="E11" t="s">
        <v>32</v>
      </c>
      <c r="F11" s="49">
        <v>0.04</v>
      </c>
      <c r="G11" s="50">
        <v>46353</v>
      </c>
      <c r="H11" t="s">
        <v>33</v>
      </c>
      <c r="I11" t="s">
        <v>15</v>
      </c>
    </row>
    <row r="12" spans="1:9" x14ac:dyDescent="0.25">
      <c r="A12" t="s">
        <v>115</v>
      </c>
      <c r="B12" t="s">
        <v>117</v>
      </c>
      <c r="C12" t="s">
        <v>41</v>
      </c>
      <c r="D12" t="s">
        <v>30</v>
      </c>
      <c r="E12" t="s">
        <v>32</v>
      </c>
      <c r="F12" s="49">
        <v>0.04</v>
      </c>
      <c r="G12" s="50">
        <v>46933</v>
      </c>
      <c r="H12" t="s">
        <v>33</v>
      </c>
      <c r="I12" t="s">
        <v>104</v>
      </c>
    </row>
    <row r="13" spans="1:9" x14ac:dyDescent="0.25">
      <c r="A13" t="s">
        <v>48</v>
      </c>
      <c r="B13" t="s">
        <v>47</v>
      </c>
      <c r="C13" t="s">
        <v>41</v>
      </c>
      <c r="D13" t="s">
        <v>30</v>
      </c>
      <c r="E13" t="s">
        <v>32</v>
      </c>
      <c r="F13" s="49">
        <v>4.7500000000000001E-2</v>
      </c>
      <c r="G13" s="50">
        <v>45960</v>
      </c>
      <c r="H13" t="s">
        <v>33</v>
      </c>
      <c r="I13" t="s">
        <v>15</v>
      </c>
    </row>
    <row r="14" spans="1:9" x14ac:dyDescent="0.25">
      <c r="A14" t="s">
        <v>132</v>
      </c>
      <c r="B14" t="s">
        <v>130</v>
      </c>
      <c r="C14" t="s">
        <v>28</v>
      </c>
      <c r="D14" t="s">
        <v>30</v>
      </c>
      <c r="E14" t="s">
        <v>32</v>
      </c>
      <c r="F14" s="49">
        <v>5.5E-2</v>
      </c>
      <c r="G14" s="50">
        <v>47115</v>
      </c>
      <c r="H14" t="s">
        <v>33</v>
      </c>
      <c r="I14" t="s">
        <v>104</v>
      </c>
    </row>
    <row r="15" spans="1:9" x14ac:dyDescent="0.25">
      <c r="A15" t="s">
        <v>46</v>
      </c>
      <c r="B15" t="s">
        <v>45</v>
      </c>
      <c r="C15" t="s">
        <v>38</v>
      </c>
      <c r="D15" t="s">
        <v>30</v>
      </c>
      <c r="E15" t="s">
        <v>32</v>
      </c>
      <c r="F15" s="49">
        <v>4.7500000000000001E-2</v>
      </c>
      <c r="G15" s="50">
        <v>45835</v>
      </c>
      <c r="H15" t="s">
        <v>33</v>
      </c>
      <c r="I15" t="s">
        <v>15</v>
      </c>
    </row>
    <row r="16" spans="1:9" x14ac:dyDescent="0.25">
      <c r="A16" t="s">
        <v>113</v>
      </c>
      <c r="B16" t="s">
        <v>116</v>
      </c>
      <c r="C16" t="s">
        <v>41</v>
      </c>
      <c r="D16" t="s">
        <v>67</v>
      </c>
      <c r="E16" t="s">
        <v>32</v>
      </c>
      <c r="F16" s="49">
        <v>4.9000000000000002E-2</v>
      </c>
      <c r="G16" s="50">
        <v>46870</v>
      </c>
      <c r="H16" t="s">
        <v>33</v>
      </c>
      <c r="I16" t="s">
        <v>104</v>
      </c>
    </row>
    <row r="17" spans="1:9" x14ac:dyDescent="0.25">
      <c r="A17" t="s">
        <v>123</v>
      </c>
      <c r="B17" t="s">
        <v>121</v>
      </c>
      <c r="C17" t="s">
        <v>54</v>
      </c>
      <c r="D17" t="s">
        <v>30</v>
      </c>
      <c r="E17" t="s">
        <v>32</v>
      </c>
      <c r="F17" s="49">
        <v>4.4999999999999998E-2</v>
      </c>
      <c r="G17" s="50">
        <v>46503</v>
      </c>
      <c r="H17" t="s">
        <v>33</v>
      </c>
      <c r="I17" t="s">
        <v>15</v>
      </c>
    </row>
    <row r="18" spans="1:9" x14ac:dyDescent="0.25">
      <c r="A18" t="s">
        <v>66</v>
      </c>
      <c r="B18" t="s">
        <v>65</v>
      </c>
      <c r="C18" t="s">
        <v>38</v>
      </c>
      <c r="D18" t="s">
        <v>67</v>
      </c>
      <c r="E18" t="s">
        <v>32</v>
      </c>
      <c r="F18" s="49">
        <v>3.5000000000000003E-2</v>
      </c>
      <c r="G18" s="50">
        <v>47816</v>
      </c>
      <c r="H18" t="s">
        <v>33</v>
      </c>
      <c r="I18" t="s">
        <v>15</v>
      </c>
    </row>
    <row r="19" spans="1:9" x14ac:dyDescent="0.25">
      <c r="A19" t="s">
        <v>50</v>
      </c>
      <c r="B19" t="s">
        <v>49</v>
      </c>
      <c r="C19" t="s">
        <v>36</v>
      </c>
      <c r="D19" t="s">
        <v>30</v>
      </c>
      <c r="E19" t="s">
        <v>32</v>
      </c>
      <c r="F19" s="49">
        <v>4.7500000000000001E-2</v>
      </c>
      <c r="G19" s="50">
        <v>46553</v>
      </c>
      <c r="H19" t="s">
        <v>33</v>
      </c>
      <c r="I19" t="s">
        <v>15</v>
      </c>
    </row>
    <row r="20" spans="1:9" x14ac:dyDescent="0.25">
      <c r="A20" t="s">
        <v>64</v>
      </c>
      <c r="B20" t="s">
        <v>62</v>
      </c>
      <c r="C20" t="s">
        <v>63</v>
      </c>
      <c r="D20" t="s">
        <v>30</v>
      </c>
      <c r="E20" t="s">
        <v>32</v>
      </c>
      <c r="F20" s="49">
        <v>0.03</v>
      </c>
      <c r="G20" s="50">
        <v>46051</v>
      </c>
      <c r="H20" t="s">
        <v>33</v>
      </c>
      <c r="I20" t="s">
        <v>15</v>
      </c>
    </row>
    <row r="21" spans="1:9" x14ac:dyDescent="0.25">
      <c r="A21" t="s">
        <v>59</v>
      </c>
      <c r="B21" t="s">
        <v>58</v>
      </c>
      <c r="C21" t="s">
        <v>41</v>
      </c>
      <c r="D21" t="s">
        <v>30</v>
      </c>
      <c r="E21" t="s">
        <v>32</v>
      </c>
      <c r="F21" s="49">
        <v>4.7500000000000001E-2</v>
      </c>
      <c r="G21" s="50">
        <v>46237</v>
      </c>
      <c r="H21" t="s">
        <v>33</v>
      </c>
      <c r="I21" t="s">
        <v>15</v>
      </c>
    </row>
    <row r="22" spans="1:9" x14ac:dyDescent="0.25">
      <c r="A22" t="s">
        <v>57</v>
      </c>
      <c r="B22" t="s">
        <v>56</v>
      </c>
      <c r="C22" t="s">
        <v>41</v>
      </c>
      <c r="D22" t="s">
        <v>30</v>
      </c>
      <c r="E22" t="s">
        <v>32</v>
      </c>
      <c r="F22" s="49">
        <v>5.5E-2</v>
      </c>
      <c r="G22" s="50">
        <v>46625</v>
      </c>
      <c r="H22" t="s">
        <v>33</v>
      </c>
      <c r="I22" t="s">
        <v>15</v>
      </c>
    </row>
    <row r="23" spans="1:9" x14ac:dyDescent="0.25">
      <c r="A23" t="s">
        <v>124</v>
      </c>
      <c r="B23" t="s">
        <v>122</v>
      </c>
      <c r="C23" t="s">
        <v>41</v>
      </c>
      <c r="D23" t="s">
        <v>30</v>
      </c>
      <c r="E23" t="s">
        <v>32</v>
      </c>
      <c r="F23" s="49">
        <v>4.7500000000000001E-2</v>
      </c>
      <c r="G23" s="50">
        <v>45960</v>
      </c>
      <c r="H23" t="s">
        <v>33</v>
      </c>
      <c r="I23" t="s">
        <v>15</v>
      </c>
    </row>
    <row r="24" spans="1:9" x14ac:dyDescent="0.25">
      <c r="A24" t="s">
        <v>53</v>
      </c>
      <c r="B24" t="s">
        <v>110</v>
      </c>
      <c r="C24" t="s">
        <v>41</v>
      </c>
      <c r="D24" t="s">
        <v>30</v>
      </c>
      <c r="E24" t="s">
        <v>32</v>
      </c>
      <c r="F24" s="49">
        <v>0.05</v>
      </c>
      <c r="G24" s="50">
        <v>46720</v>
      </c>
      <c r="H24" t="s">
        <v>33</v>
      </c>
      <c r="I24" t="s">
        <v>15</v>
      </c>
    </row>
    <row r="25" spans="1:9" x14ac:dyDescent="0.25">
      <c r="A25" t="s">
        <v>133</v>
      </c>
      <c r="B25" t="s">
        <v>131</v>
      </c>
      <c r="C25" t="s">
        <v>38</v>
      </c>
      <c r="D25" t="s">
        <v>30</v>
      </c>
      <c r="E25" t="s">
        <v>32</v>
      </c>
      <c r="F25" s="49">
        <v>4.7500000000000001E-2</v>
      </c>
      <c r="G25" s="50">
        <v>45835</v>
      </c>
      <c r="H25" t="s">
        <v>33</v>
      </c>
      <c r="I25" t="s">
        <v>15</v>
      </c>
    </row>
    <row r="26" spans="1:9" x14ac:dyDescent="0.25">
      <c r="A26" t="s">
        <v>61</v>
      </c>
      <c r="B26" t="s">
        <v>60</v>
      </c>
      <c r="C26" t="s">
        <v>41</v>
      </c>
      <c r="D26" t="s">
        <v>30</v>
      </c>
      <c r="E26" t="s">
        <v>32</v>
      </c>
      <c r="F26" s="49">
        <v>0.05</v>
      </c>
      <c r="G26" s="50">
        <v>45776</v>
      </c>
      <c r="H26" t="s">
        <v>33</v>
      </c>
      <c r="I26" t="s">
        <v>15</v>
      </c>
    </row>
    <row r="27" spans="1:9" x14ac:dyDescent="0.25">
      <c r="A27" t="s">
        <v>93</v>
      </c>
      <c r="B27" t="s">
        <v>92</v>
      </c>
      <c r="C27" t="s">
        <v>38</v>
      </c>
      <c r="D27" t="s">
        <v>30</v>
      </c>
      <c r="E27" t="s">
        <v>32</v>
      </c>
      <c r="F27" s="49">
        <v>4.4999999999999998E-2</v>
      </c>
      <c r="G27" s="50">
        <v>46422</v>
      </c>
      <c r="H27" t="s">
        <v>33</v>
      </c>
      <c r="I27" t="s">
        <v>15</v>
      </c>
    </row>
    <row r="28" spans="1:9" x14ac:dyDescent="0.25">
      <c r="A28" t="s">
        <v>106</v>
      </c>
      <c r="B28" t="s">
        <v>105</v>
      </c>
      <c r="C28" t="s">
        <v>38</v>
      </c>
      <c r="D28" t="s">
        <v>30</v>
      </c>
      <c r="E28" t="s">
        <v>32</v>
      </c>
      <c r="F28" s="49">
        <v>2.9499999999999998E-2</v>
      </c>
      <c r="G28" s="50">
        <v>45534</v>
      </c>
      <c r="H28" t="s">
        <v>33</v>
      </c>
      <c r="I28" t="s">
        <v>15</v>
      </c>
    </row>
    <row r="29" spans="1:9" x14ac:dyDescent="0.25">
      <c r="A29" t="s">
        <v>120</v>
      </c>
      <c r="B29" t="s">
        <v>119</v>
      </c>
      <c r="C29" t="s">
        <v>41</v>
      </c>
      <c r="D29" t="s">
        <v>30</v>
      </c>
      <c r="E29" t="s">
        <v>32</v>
      </c>
      <c r="F29" s="49">
        <v>0.05</v>
      </c>
      <c r="G29" s="50">
        <v>45988</v>
      </c>
      <c r="H29" t="s">
        <v>33</v>
      </c>
      <c r="I29" t="s">
        <v>104</v>
      </c>
    </row>
    <row r="30" spans="1:9" x14ac:dyDescent="0.25">
      <c r="A30" t="s">
        <v>52</v>
      </c>
      <c r="B30" t="s">
        <v>51</v>
      </c>
      <c r="C30" t="s">
        <v>41</v>
      </c>
      <c r="D30" t="s">
        <v>30</v>
      </c>
      <c r="E30" t="s">
        <v>32</v>
      </c>
      <c r="F30" s="49">
        <v>5.5E-2</v>
      </c>
      <c r="G30" s="50">
        <v>46625</v>
      </c>
      <c r="H30" t="s">
        <v>33</v>
      </c>
      <c r="I30" t="s">
        <v>15</v>
      </c>
    </row>
    <row r="31" spans="1:9" x14ac:dyDescent="0.25">
      <c r="A31" t="s">
        <v>78</v>
      </c>
      <c r="B31" t="s">
        <v>77</v>
      </c>
      <c r="C31" t="s">
        <v>41</v>
      </c>
      <c r="D31" t="s">
        <v>30</v>
      </c>
      <c r="E31" t="s">
        <v>32</v>
      </c>
      <c r="F31" s="49">
        <v>4.7500000000000001E-2</v>
      </c>
      <c r="G31" s="50">
        <v>46237</v>
      </c>
      <c r="H31" t="s">
        <v>33</v>
      </c>
      <c r="I31" t="s">
        <v>15</v>
      </c>
    </row>
    <row r="32" spans="1:9" x14ac:dyDescent="0.25">
      <c r="A32" t="s">
        <v>72</v>
      </c>
      <c r="B32" t="s">
        <v>111</v>
      </c>
      <c r="C32" t="s">
        <v>54</v>
      </c>
      <c r="D32" t="s">
        <v>30</v>
      </c>
      <c r="E32" t="s">
        <v>32</v>
      </c>
      <c r="F32" s="49">
        <v>4.4999999999999998E-2</v>
      </c>
      <c r="G32" s="50">
        <v>46139</v>
      </c>
      <c r="H32" t="s">
        <v>33</v>
      </c>
      <c r="I32" t="s">
        <v>15</v>
      </c>
    </row>
    <row r="33" spans="1:9" x14ac:dyDescent="0.25">
      <c r="A33" t="s">
        <v>135</v>
      </c>
      <c r="B33" t="s">
        <v>134</v>
      </c>
      <c r="C33" t="s">
        <v>41</v>
      </c>
      <c r="D33" t="s">
        <v>30</v>
      </c>
      <c r="E33" t="s">
        <v>32</v>
      </c>
      <c r="F33" s="49">
        <v>4.4999999999999998E-2</v>
      </c>
      <c r="G33" s="50">
        <v>47148</v>
      </c>
      <c r="H33" t="s">
        <v>33</v>
      </c>
      <c r="I33" t="s">
        <v>104</v>
      </c>
    </row>
    <row r="34" spans="1:9" x14ac:dyDescent="0.25">
      <c r="A34" t="s">
        <v>76</v>
      </c>
      <c r="B34" t="s">
        <v>75</v>
      </c>
      <c r="C34" t="s">
        <v>38</v>
      </c>
      <c r="D34" t="s">
        <v>30</v>
      </c>
      <c r="E34" t="s">
        <v>32</v>
      </c>
      <c r="F34" s="49">
        <v>2.9499999999999998E-2</v>
      </c>
      <c r="G34" s="50">
        <v>45534</v>
      </c>
      <c r="H34" t="s">
        <v>33</v>
      </c>
      <c r="I34" t="s">
        <v>15</v>
      </c>
    </row>
    <row r="35" spans="1:9" x14ac:dyDescent="0.25">
      <c r="A35" t="s">
        <v>79</v>
      </c>
      <c r="B35" t="s">
        <v>112</v>
      </c>
      <c r="C35" t="s">
        <v>41</v>
      </c>
      <c r="D35" t="s">
        <v>30</v>
      </c>
      <c r="E35" t="s">
        <v>32</v>
      </c>
      <c r="F35" s="49">
        <v>5.5E-2</v>
      </c>
      <c r="G35" s="50">
        <v>45754</v>
      </c>
      <c r="H35" t="s">
        <v>33</v>
      </c>
      <c r="I35" t="s">
        <v>15</v>
      </c>
    </row>
    <row r="36" spans="1:9" x14ac:dyDescent="0.25">
      <c r="A36" t="s">
        <v>140</v>
      </c>
      <c r="B36" t="s">
        <v>138</v>
      </c>
      <c r="C36" t="s">
        <v>38</v>
      </c>
      <c r="D36" t="s">
        <v>67</v>
      </c>
      <c r="E36" t="s">
        <v>32</v>
      </c>
      <c r="F36" s="49">
        <v>3.5000000000000003E-2</v>
      </c>
      <c r="G36" s="50">
        <v>47816</v>
      </c>
      <c r="H36" t="s">
        <v>33</v>
      </c>
      <c r="I36" t="s">
        <v>104</v>
      </c>
    </row>
    <row r="37" spans="1:9" x14ac:dyDescent="0.25">
      <c r="A37" t="s">
        <v>69</v>
      </c>
      <c r="B37" t="s">
        <v>68</v>
      </c>
      <c r="C37" t="s">
        <v>41</v>
      </c>
      <c r="D37" t="s">
        <v>30</v>
      </c>
      <c r="E37" t="s">
        <v>32</v>
      </c>
      <c r="F37" s="49">
        <v>0.05</v>
      </c>
      <c r="G37" s="50">
        <v>46688</v>
      </c>
      <c r="H37" t="s">
        <v>33</v>
      </c>
      <c r="I37" t="s">
        <v>15</v>
      </c>
    </row>
    <row r="38" spans="1:9" x14ac:dyDescent="0.25">
      <c r="A38" t="s">
        <v>88</v>
      </c>
      <c r="B38" t="s">
        <v>87</v>
      </c>
      <c r="C38" t="s">
        <v>41</v>
      </c>
      <c r="D38" t="s">
        <v>30</v>
      </c>
      <c r="E38" t="s">
        <v>32</v>
      </c>
      <c r="F38" s="49">
        <v>0.06</v>
      </c>
      <c r="G38" s="50">
        <v>46688</v>
      </c>
      <c r="H38" t="s">
        <v>33</v>
      </c>
      <c r="I38" t="s">
        <v>15</v>
      </c>
    </row>
    <row r="39" spans="1:9" x14ac:dyDescent="0.25">
      <c r="A39" t="s">
        <v>86</v>
      </c>
      <c r="B39" t="s">
        <v>84</v>
      </c>
      <c r="C39" t="s">
        <v>85</v>
      </c>
      <c r="D39" t="s">
        <v>30</v>
      </c>
      <c r="E39" t="s">
        <v>32</v>
      </c>
      <c r="F39" s="49">
        <v>1.7000000000000001E-2</v>
      </c>
      <c r="G39" s="50">
        <v>47164</v>
      </c>
      <c r="H39" t="s">
        <v>33</v>
      </c>
      <c r="I39" t="s">
        <v>15</v>
      </c>
    </row>
    <row r="40" spans="1:9" x14ac:dyDescent="0.25">
      <c r="A40" t="s">
        <v>90</v>
      </c>
      <c r="B40" t="s">
        <v>89</v>
      </c>
      <c r="C40" t="s">
        <v>36</v>
      </c>
      <c r="D40" t="s">
        <v>91</v>
      </c>
      <c r="E40" t="s">
        <v>55</v>
      </c>
      <c r="F40" s="49">
        <v>0.05</v>
      </c>
      <c r="G40" s="50">
        <v>48414</v>
      </c>
      <c r="H40" t="s">
        <v>33</v>
      </c>
      <c r="I40" t="s">
        <v>15</v>
      </c>
    </row>
    <row r="41" spans="1:9" x14ac:dyDescent="0.25">
      <c r="A41" t="s">
        <v>83</v>
      </c>
      <c r="B41" t="s">
        <v>82</v>
      </c>
      <c r="C41" t="s">
        <v>28</v>
      </c>
      <c r="D41" t="s">
        <v>30</v>
      </c>
      <c r="E41" t="s">
        <v>32</v>
      </c>
      <c r="F41" s="49">
        <v>4.4999999999999998E-2</v>
      </c>
      <c r="G41" s="50">
        <v>46717</v>
      </c>
      <c r="H41" t="s">
        <v>33</v>
      </c>
      <c r="I41" t="s">
        <v>15</v>
      </c>
    </row>
    <row r="42" spans="1:9" x14ac:dyDescent="0.25">
      <c r="A42" t="s">
        <v>81</v>
      </c>
      <c r="B42" t="s">
        <v>80</v>
      </c>
      <c r="C42" t="s">
        <v>28</v>
      </c>
      <c r="D42" t="s">
        <v>30</v>
      </c>
      <c r="E42" t="s">
        <v>32</v>
      </c>
      <c r="F42" s="49">
        <v>4.4999999999999998E-2</v>
      </c>
      <c r="G42" s="50">
        <v>46717</v>
      </c>
      <c r="H42" t="s">
        <v>33</v>
      </c>
      <c r="I42" t="s">
        <v>15</v>
      </c>
    </row>
    <row r="43" spans="1:9" x14ac:dyDescent="0.25">
      <c r="A43" t="s">
        <v>97</v>
      </c>
      <c r="B43" t="s">
        <v>96</v>
      </c>
      <c r="C43" t="s">
        <v>38</v>
      </c>
      <c r="D43" t="s">
        <v>98</v>
      </c>
      <c r="E43" t="s">
        <v>55</v>
      </c>
      <c r="F43" s="49">
        <v>6.1017000000000002E-2</v>
      </c>
      <c r="G43" s="50">
        <v>50024</v>
      </c>
      <c r="H43" t="s">
        <v>33</v>
      </c>
      <c r="I43" t="s">
        <v>16</v>
      </c>
    </row>
    <row r="44" spans="1:9" x14ac:dyDescent="0.25">
      <c r="A44" t="s">
        <v>100</v>
      </c>
      <c r="B44" t="s">
        <v>99</v>
      </c>
      <c r="C44" t="s">
        <v>28</v>
      </c>
      <c r="D44" t="s">
        <v>30</v>
      </c>
      <c r="E44" t="s">
        <v>32</v>
      </c>
      <c r="F44" s="49">
        <v>3.5000000000000003E-2</v>
      </c>
      <c r="G44" s="50">
        <v>46170</v>
      </c>
      <c r="H44" t="s">
        <v>33</v>
      </c>
      <c r="I44" t="s">
        <v>15</v>
      </c>
    </row>
    <row r="45" spans="1:9" x14ac:dyDescent="0.25">
      <c r="A45" t="s">
        <v>108</v>
      </c>
      <c r="B45" t="s">
        <v>107</v>
      </c>
      <c r="C45" t="s">
        <v>41</v>
      </c>
      <c r="D45" t="s">
        <v>30</v>
      </c>
      <c r="E45" t="s">
        <v>55</v>
      </c>
      <c r="F45" s="49">
        <v>8.5000000000000006E-2</v>
      </c>
      <c r="G45" s="50">
        <v>52072</v>
      </c>
      <c r="H45" t="s">
        <v>33</v>
      </c>
      <c r="I45" t="s">
        <v>15</v>
      </c>
    </row>
    <row r="46" spans="1:9" x14ac:dyDescent="0.25">
      <c r="A46" t="s">
        <v>74</v>
      </c>
      <c r="B46" t="s">
        <v>73</v>
      </c>
      <c r="C46" t="s">
        <v>41</v>
      </c>
      <c r="D46" t="s">
        <v>30</v>
      </c>
      <c r="E46" t="s">
        <v>32</v>
      </c>
      <c r="F46" s="49">
        <v>0.06</v>
      </c>
      <c r="G46" s="50">
        <v>46688</v>
      </c>
      <c r="H46" t="s">
        <v>33</v>
      </c>
      <c r="I46" t="s">
        <v>15</v>
      </c>
    </row>
    <row r="47" spans="1:9" x14ac:dyDescent="0.25">
      <c r="A47" t="s">
        <v>71</v>
      </c>
      <c r="B47" t="s">
        <v>70</v>
      </c>
      <c r="C47" t="s">
        <v>41</v>
      </c>
      <c r="D47" t="s">
        <v>30</v>
      </c>
      <c r="E47" t="s">
        <v>32</v>
      </c>
      <c r="F47" s="49">
        <v>0.06</v>
      </c>
      <c r="G47" s="50">
        <v>46878</v>
      </c>
      <c r="H47" t="s">
        <v>33</v>
      </c>
      <c r="I47" t="s">
        <v>15</v>
      </c>
    </row>
    <row r="48" spans="1:9" x14ac:dyDescent="0.25">
      <c r="A48" t="s">
        <v>95</v>
      </c>
      <c r="B48" t="s">
        <v>94</v>
      </c>
      <c r="C48" t="s">
        <v>85</v>
      </c>
      <c r="D48" t="s">
        <v>30</v>
      </c>
      <c r="E48" t="s">
        <v>32</v>
      </c>
      <c r="F48" s="49">
        <v>0.02</v>
      </c>
      <c r="G48" s="50">
        <v>46860</v>
      </c>
      <c r="H48" t="s">
        <v>33</v>
      </c>
      <c r="I48" t="s">
        <v>15</v>
      </c>
    </row>
    <row r="49" spans="1:9" x14ac:dyDescent="0.25">
      <c r="A49" t="s">
        <v>102</v>
      </c>
      <c r="B49" t="s">
        <v>101</v>
      </c>
      <c r="C49" t="s">
        <v>36</v>
      </c>
      <c r="D49" t="s">
        <v>91</v>
      </c>
      <c r="E49" t="s">
        <v>32</v>
      </c>
      <c r="F49" s="49">
        <v>1.2500000000000001E-2</v>
      </c>
      <c r="G49" s="50">
        <v>47471</v>
      </c>
      <c r="H49" t="s">
        <v>33</v>
      </c>
      <c r="I49" t="s">
        <v>15</v>
      </c>
    </row>
    <row r="50" spans="1:9" x14ac:dyDescent="0.25">
      <c r="A50" t="s">
        <v>143</v>
      </c>
      <c r="B50" t="s">
        <v>148</v>
      </c>
      <c r="C50" t="s">
        <v>28</v>
      </c>
      <c r="D50" t="s">
        <v>30</v>
      </c>
      <c r="E50" t="s">
        <v>32</v>
      </c>
      <c r="F50" s="49">
        <v>4.4999999999999998E-2</v>
      </c>
      <c r="G50" s="50">
        <v>47275</v>
      </c>
      <c r="H50" t="s">
        <v>33</v>
      </c>
      <c r="I50" t="s">
        <v>104</v>
      </c>
    </row>
    <row r="51" spans="1:9" x14ac:dyDescent="0.25">
      <c r="A51" t="s">
        <v>144</v>
      </c>
      <c r="B51" t="s">
        <v>149</v>
      </c>
      <c r="C51" t="s">
        <v>28</v>
      </c>
      <c r="D51" t="s">
        <v>150</v>
      </c>
      <c r="E51" t="s">
        <v>32</v>
      </c>
      <c r="F51" s="49">
        <v>0.05</v>
      </c>
      <c r="G51" s="50">
        <v>47115</v>
      </c>
      <c r="H51" t="s">
        <v>33</v>
      </c>
      <c r="I51" t="s">
        <v>104</v>
      </c>
    </row>
    <row r="52" spans="1:9" x14ac:dyDescent="0.25">
      <c r="A52" t="s">
        <v>145</v>
      </c>
      <c r="B52" t="s">
        <v>151</v>
      </c>
      <c r="C52" t="s">
        <v>41</v>
      </c>
      <c r="D52" t="s">
        <v>30</v>
      </c>
      <c r="E52" t="s">
        <v>32</v>
      </c>
      <c r="F52" s="49">
        <v>4.2500000000000003E-2</v>
      </c>
      <c r="G52" s="50">
        <v>46301</v>
      </c>
      <c r="H52" t="s">
        <v>33</v>
      </c>
      <c r="I52" t="s">
        <v>104</v>
      </c>
    </row>
    <row r="53" spans="1:9" x14ac:dyDescent="0.25">
      <c r="A53" t="s">
        <v>146</v>
      </c>
      <c r="B53" t="s">
        <v>152</v>
      </c>
      <c r="C53" t="s">
        <v>41</v>
      </c>
      <c r="D53" t="s">
        <v>30</v>
      </c>
      <c r="E53" t="s">
        <v>32</v>
      </c>
      <c r="F53" s="49">
        <v>0.06</v>
      </c>
      <c r="G53" s="50">
        <v>47275</v>
      </c>
      <c r="H53" t="s">
        <v>33</v>
      </c>
      <c r="I53" t="s">
        <v>104</v>
      </c>
    </row>
    <row r="54" spans="1:9" x14ac:dyDescent="0.25">
      <c r="A54" t="s">
        <v>147</v>
      </c>
      <c r="B54" t="s">
        <v>153</v>
      </c>
      <c r="C54" t="s">
        <v>41</v>
      </c>
      <c r="D54" t="s">
        <v>30</v>
      </c>
      <c r="E54" t="s">
        <v>32</v>
      </c>
      <c r="F54" s="49">
        <v>0.05</v>
      </c>
      <c r="G54" s="50">
        <v>46512</v>
      </c>
      <c r="H54" t="s">
        <v>33</v>
      </c>
      <c r="I54" t="s">
        <v>104</v>
      </c>
    </row>
    <row r="55" spans="1:9" x14ac:dyDescent="0.25">
      <c r="A55" t="s">
        <v>159</v>
      </c>
      <c r="B55" t="s">
        <v>154</v>
      </c>
      <c r="C55" t="s">
        <v>63</v>
      </c>
      <c r="D55" t="s">
        <v>91</v>
      </c>
      <c r="E55" t="s">
        <v>32</v>
      </c>
      <c r="F55" s="49">
        <v>4.4999999999999998E-2</v>
      </c>
      <c r="G55" s="50">
        <v>50976</v>
      </c>
      <c r="H55" t="s">
        <v>33</v>
      </c>
      <c r="I55" t="s">
        <v>104</v>
      </c>
    </row>
    <row r="56" spans="1:9" x14ac:dyDescent="0.25">
      <c r="A56" t="s">
        <v>157</v>
      </c>
      <c r="B56" t="s">
        <v>155</v>
      </c>
      <c r="C56" t="s">
        <v>41</v>
      </c>
      <c r="D56" t="s">
        <v>67</v>
      </c>
      <c r="E56" t="s">
        <v>32</v>
      </c>
      <c r="F56" s="49">
        <v>4.3999999999999997E-2</v>
      </c>
      <c r="G56" s="50">
        <v>46513</v>
      </c>
      <c r="H56" t="s">
        <v>33</v>
      </c>
      <c r="I56" t="s">
        <v>15</v>
      </c>
    </row>
    <row r="57" spans="1:9" x14ac:dyDescent="0.25">
      <c r="A57" t="s">
        <v>158</v>
      </c>
      <c r="B57" t="s">
        <v>156</v>
      </c>
      <c r="C57" t="s">
        <v>41</v>
      </c>
      <c r="D57" t="s">
        <v>67</v>
      </c>
      <c r="E57" t="s">
        <v>55</v>
      </c>
      <c r="F57" s="49">
        <v>9.5000000000000001E-2</v>
      </c>
      <c r="G57" s="50">
        <v>46483</v>
      </c>
      <c r="H57" t="s">
        <v>33</v>
      </c>
      <c r="I57" t="s">
        <v>15</v>
      </c>
    </row>
    <row r="58" spans="1:9" x14ac:dyDescent="0.25">
      <c r="A58" t="s">
        <v>163</v>
      </c>
      <c r="B58" t="s">
        <v>162</v>
      </c>
      <c r="C58" t="s">
        <v>41</v>
      </c>
      <c r="D58" t="s">
        <v>30</v>
      </c>
      <c r="E58" t="s">
        <v>32</v>
      </c>
      <c r="F58" s="49">
        <v>0.06</v>
      </c>
      <c r="G58" s="50">
        <v>45534</v>
      </c>
      <c r="H58" t="s">
        <v>33</v>
      </c>
      <c r="I58" t="s">
        <v>104</v>
      </c>
    </row>
    <row r="59" spans="1:9" x14ac:dyDescent="0.25">
      <c r="A59" t="s">
        <v>169</v>
      </c>
      <c r="B59" t="s">
        <v>165</v>
      </c>
      <c r="C59" t="s">
        <v>41</v>
      </c>
      <c r="D59" t="s">
        <v>30</v>
      </c>
      <c r="E59" t="s">
        <v>32</v>
      </c>
      <c r="F59" s="49">
        <v>0.05</v>
      </c>
      <c r="G59" s="50">
        <v>46178</v>
      </c>
      <c r="H59" t="s">
        <v>33</v>
      </c>
      <c r="I59" t="s">
        <v>15</v>
      </c>
    </row>
    <row r="60" spans="1:9" x14ac:dyDescent="0.25">
      <c r="A60" t="s">
        <v>170</v>
      </c>
      <c r="B60" t="s">
        <v>166</v>
      </c>
      <c r="C60" t="s">
        <v>41</v>
      </c>
      <c r="D60" t="s">
        <v>30</v>
      </c>
      <c r="E60" t="s">
        <v>32</v>
      </c>
      <c r="F60" s="49">
        <v>4.1000000000000002E-2</v>
      </c>
      <c r="G60" s="50">
        <v>46386</v>
      </c>
      <c r="H60" t="s">
        <v>33</v>
      </c>
      <c r="I60" t="s">
        <v>104</v>
      </c>
    </row>
    <row r="61" spans="1:9" x14ac:dyDescent="0.25">
      <c r="A61" t="s">
        <v>171</v>
      </c>
      <c r="B61" t="s">
        <v>167</v>
      </c>
      <c r="C61" t="s">
        <v>41</v>
      </c>
      <c r="D61" t="s">
        <v>98</v>
      </c>
      <c r="E61" t="s">
        <v>32</v>
      </c>
      <c r="F61" s="49">
        <v>4.3499999999999997E-2</v>
      </c>
      <c r="G61" s="50">
        <v>47738</v>
      </c>
      <c r="H61" t="s">
        <v>33</v>
      </c>
      <c r="I61" t="s">
        <v>104</v>
      </c>
    </row>
    <row r="62" spans="1:9" x14ac:dyDescent="0.25">
      <c r="A62" t="s">
        <v>172</v>
      </c>
      <c r="B62" t="s">
        <v>168</v>
      </c>
      <c r="C62" t="s">
        <v>41</v>
      </c>
      <c r="D62" t="s">
        <v>30</v>
      </c>
      <c r="E62" t="s">
        <v>32</v>
      </c>
      <c r="F62" s="49">
        <v>0.06</v>
      </c>
      <c r="G62" s="50">
        <v>45841</v>
      </c>
      <c r="H62" t="s">
        <v>33</v>
      </c>
      <c r="I62" t="s">
        <v>104</v>
      </c>
    </row>
    <row r="63" spans="1:9" x14ac:dyDescent="0.25">
      <c r="A63" t="s">
        <v>169</v>
      </c>
      <c r="B63" t="s">
        <v>165</v>
      </c>
      <c r="C63" t="s">
        <v>209</v>
      </c>
      <c r="D63" t="s">
        <v>30</v>
      </c>
      <c r="E63" t="s">
        <v>32</v>
      </c>
      <c r="F63" s="49">
        <v>0.05</v>
      </c>
      <c r="G63" s="50">
        <v>45574</v>
      </c>
      <c r="H63" t="s">
        <v>33</v>
      </c>
      <c r="I63" t="s">
        <v>15</v>
      </c>
    </row>
    <row r="64" spans="1:9" x14ac:dyDescent="0.25">
      <c r="A64" t="s">
        <v>177</v>
      </c>
      <c r="B64" t="s">
        <v>198</v>
      </c>
      <c r="C64" t="s">
        <v>38</v>
      </c>
      <c r="D64" t="s">
        <v>91</v>
      </c>
      <c r="E64" t="s">
        <v>32</v>
      </c>
      <c r="F64" s="49">
        <v>4.9500000000000002E-2</v>
      </c>
      <c r="G64" s="50">
        <v>45610</v>
      </c>
      <c r="H64" t="s">
        <v>33</v>
      </c>
      <c r="I64" t="s">
        <v>104</v>
      </c>
    </row>
    <row r="65" spans="1:9" x14ac:dyDescent="0.25">
      <c r="A65" t="s">
        <v>187</v>
      </c>
      <c r="B65" t="s">
        <v>199</v>
      </c>
      <c r="C65" t="s">
        <v>41</v>
      </c>
      <c r="D65" t="s">
        <v>30</v>
      </c>
      <c r="E65" t="s">
        <v>32</v>
      </c>
      <c r="F65" s="49">
        <v>5.8999999999999997E-2</v>
      </c>
      <c r="G65" s="50">
        <v>45656</v>
      </c>
      <c r="H65" t="s">
        <v>33</v>
      </c>
      <c r="I65" t="s">
        <v>104</v>
      </c>
    </row>
    <row r="66" spans="1:9" x14ac:dyDescent="0.25">
      <c r="A66" t="s">
        <v>189</v>
      </c>
      <c r="B66" t="s">
        <v>200</v>
      </c>
      <c r="C66" t="s">
        <v>41</v>
      </c>
      <c r="D66" t="s">
        <v>30</v>
      </c>
      <c r="E66" t="s">
        <v>32</v>
      </c>
      <c r="F66" s="49">
        <v>4.2200000000000001E-2</v>
      </c>
      <c r="G66" s="50">
        <v>45632</v>
      </c>
      <c r="H66" t="s">
        <v>33</v>
      </c>
      <c r="I66" t="s">
        <v>15</v>
      </c>
    </row>
    <row r="67" spans="1:9" x14ac:dyDescent="0.25">
      <c r="A67" t="s">
        <v>190</v>
      </c>
      <c r="B67" t="s">
        <v>201</v>
      </c>
      <c r="C67" t="s">
        <v>41</v>
      </c>
      <c r="D67" t="s">
        <v>30</v>
      </c>
      <c r="E67" t="s">
        <v>32</v>
      </c>
      <c r="F67" s="49">
        <v>4.3499999999999997E-2</v>
      </c>
      <c r="G67" s="50">
        <v>45652</v>
      </c>
      <c r="H67" t="s">
        <v>33</v>
      </c>
      <c r="I67" t="s">
        <v>104</v>
      </c>
    </row>
    <row r="68" spans="1:9" x14ac:dyDescent="0.25">
      <c r="A68" t="s">
        <v>191</v>
      </c>
      <c r="B68" t="s">
        <v>202</v>
      </c>
      <c r="C68" t="s">
        <v>41</v>
      </c>
      <c r="D68" t="s">
        <v>30</v>
      </c>
      <c r="E68" t="s">
        <v>32</v>
      </c>
      <c r="F68" s="49">
        <v>5.8000000000000003E-2</v>
      </c>
      <c r="G68" s="50">
        <v>45656</v>
      </c>
      <c r="H68" t="s">
        <v>33</v>
      </c>
      <c r="I68" t="s">
        <v>104</v>
      </c>
    </row>
    <row r="69" spans="1:9" x14ac:dyDescent="0.25">
      <c r="A69" t="s">
        <v>192</v>
      </c>
      <c r="B69" t="s">
        <v>203</v>
      </c>
      <c r="C69" t="s">
        <v>41</v>
      </c>
      <c r="D69" t="s">
        <v>30</v>
      </c>
      <c r="E69" t="s">
        <v>32</v>
      </c>
      <c r="F69" s="49">
        <v>5.2499999999999998E-2</v>
      </c>
      <c r="G69" s="50">
        <v>45653</v>
      </c>
      <c r="H69" t="s">
        <v>33</v>
      </c>
      <c r="I69" t="s">
        <v>104</v>
      </c>
    </row>
    <row r="70" spans="1:9" x14ac:dyDescent="0.25">
      <c r="A70" t="s">
        <v>188</v>
      </c>
      <c r="B70" t="s">
        <v>204</v>
      </c>
      <c r="C70" t="s">
        <v>28</v>
      </c>
      <c r="D70" t="s">
        <v>30</v>
      </c>
      <c r="E70" t="s">
        <v>32</v>
      </c>
      <c r="F70" s="49">
        <v>0.03</v>
      </c>
      <c r="G70" s="50">
        <v>45653</v>
      </c>
      <c r="H70" t="s">
        <v>33</v>
      </c>
      <c r="I70" t="s">
        <v>104</v>
      </c>
    </row>
    <row r="71" spans="1:9" x14ac:dyDescent="0.25">
      <c r="A71" t="s">
        <v>185</v>
      </c>
      <c r="B71" t="s">
        <v>205</v>
      </c>
      <c r="C71" t="s">
        <v>41</v>
      </c>
      <c r="D71" t="s">
        <v>30</v>
      </c>
      <c r="E71" t="s">
        <v>32</v>
      </c>
      <c r="F71" s="49">
        <v>0.06</v>
      </c>
      <c r="G71" s="50">
        <v>45656</v>
      </c>
      <c r="H71" t="s">
        <v>33</v>
      </c>
      <c r="I71" t="s">
        <v>104</v>
      </c>
    </row>
    <row r="72" spans="1:9" x14ac:dyDescent="0.25">
      <c r="A72" t="s">
        <v>195</v>
      </c>
      <c r="B72" t="s">
        <v>206</v>
      </c>
      <c r="C72" t="s">
        <v>41</v>
      </c>
      <c r="D72" t="s">
        <v>30</v>
      </c>
      <c r="E72" t="s">
        <v>32</v>
      </c>
      <c r="F72" s="49">
        <v>3.7499999999999999E-2</v>
      </c>
      <c r="G72" s="50">
        <v>45747</v>
      </c>
      <c r="H72" t="s">
        <v>33</v>
      </c>
      <c r="I72" t="s">
        <v>104</v>
      </c>
    </row>
    <row r="73" spans="1:9" x14ac:dyDescent="0.25">
      <c r="A73" t="s">
        <v>196</v>
      </c>
      <c r="B73" t="s">
        <v>207</v>
      </c>
      <c r="C73" t="s">
        <v>28</v>
      </c>
      <c r="D73" t="s">
        <v>30</v>
      </c>
      <c r="E73" t="s">
        <v>32</v>
      </c>
      <c r="F73" s="49">
        <v>0.03</v>
      </c>
      <c r="G73" s="50">
        <v>45741</v>
      </c>
      <c r="H73" t="s">
        <v>33</v>
      </c>
      <c r="I73" t="s">
        <v>104</v>
      </c>
    </row>
    <row r="74" spans="1:9" x14ac:dyDescent="0.25">
      <c r="A74" t="s">
        <v>197</v>
      </c>
      <c r="B74" t="s">
        <v>208</v>
      </c>
      <c r="C74" t="s">
        <v>41</v>
      </c>
      <c r="D74" t="s">
        <v>30</v>
      </c>
      <c r="E74" t="s">
        <v>32</v>
      </c>
      <c r="F74" s="49">
        <v>4.2500000000000003E-2</v>
      </c>
      <c r="G74" s="50">
        <v>45744</v>
      </c>
      <c r="H74" t="s">
        <v>33</v>
      </c>
      <c r="I74" t="s">
        <v>104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2D377E12-47AE-41B2-9A4D-E6F0251ED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EB0827-690A-44A9-911E-FB0A8E2B39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F90E10-F731-406F-B3DF-0F55C9CDAE1E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301f0a4-feca-4c67-8073-e57d260776cb"/>
    <ds:schemaRef ds:uri="59facde8-6d67-4c23-abc4-980fc65bcf5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de Fundamentos VGIR</vt:lpstr>
      <vt:lpstr>Cadastro</vt:lpstr>
      <vt:lpstr>'Planilha de Fundamentos VGIR'!Area_de_impressao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Tatiane Camargo</cp:lastModifiedBy>
  <dcterms:created xsi:type="dcterms:W3CDTF">2022-07-25T18:21:19Z</dcterms:created>
  <dcterms:modified xsi:type="dcterms:W3CDTF">2026-02-25T17:33:26Z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</Properties>
</file>